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2"/>
  <workbookPr defaultThemeVersion="166925"/>
  <xr:revisionPtr revIDLastSave="0" documentId="8_{1B70DE54-E776-4549-B66C-38BB0A0583E0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AUX" sheetId="1" r:id="rId1"/>
    <sheet name="MAY" sheetId="3" r:id="rId2"/>
    <sheet name="ABR" sheetId="4" r:id="rId3"/>
    <sheet name="Tablas" sheetId="2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3" l="1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M10" i="3"/>
  <c r="AJ10" i="3"/>
  <c r="BF10" i="3"/>
  <c r="BH10" i="3"/>
  <c r="BG10" i="3"/>
  <c r="BE10" i="3"/>
  <c r="AN10" i="3"/>
  <c r="AX10" i="3"/>
  <c r="AO10" i="3"/>
  <c r="AP10" i="3"/>
  <c r="BC10" i="3"/>
  <c r="BB10" i="3"/>
  <c r="BD10" i="3"/>
  <c r="BA10" i="3"/>
  <c r="AU10" i="3"/>
  <c r="AZ10" i="3"/>
  <c r="AY10" i="3"/>
  <c r="AV10" i="3"/>
  <c r="AT10" i="3"/>
  <c r="AS10" i="3"/>
  <c r="AR10" i="3"/>
  <c r="AQ10" i="3"/>
  <c r="AL10" i="3"/>
  <c r="AK10" i="3"/>
  <c r="AI10" i="3"/>
  <c r="AH10" i="3"/>
  <c r="AG10" i="3"/>
  <c r="AW10" i="3"/>
  <c r="V8" i="3"/>
  <c r="V7" i="3"/>
  <c r="V6" i="3"/>
  <c r="V5" i="3"/>
  <c r="AE23" i="3" l="1"/>
  <c r="AE22" i="3"/>
  <c r="AE21" i="3"/>
  <c r="AE20" i="3"/>
  <c r="AE19" i="3"/>
  <c r="AE18" i="3"/>
  <c r="AE17" i="3"/>
  <c r="AE16" i="3"/>
  <c r="AE15" i="3"/>
  <c r="AE14" i="3"/>
  <c r="AE13" i="3"/>
  <c r="AE12" i="3"/>
  <c r="AE11" i="3"/>
  <c r="AD10" i="3"/>
</calcChain>
</file>

<file path=xl/sharedStrings.xml><?xml version="1.0" encoding="utf-8"?>
<sst xmlns="http://schemas.openxmlformats.org/spreadsheetml/2006/main" count="645" uniqueCount="447">
  <si>
    <t>No Gravado</t>
  </si>
  <si>
    <t>Exento</t>
  </si>
  <si>
    <t>Este libro se compone de una hoja para importar datos desde el aplicativo de Régimen informativo de Compras y Ventas V.1 de AFIP.</t>
  </si>
  <si>
    <t>No es responsabilidad del autor los resultados obtenidos con la aplicación. Cada liquidación tiene su particularidad.  Para realizar una correcta generación del informe consultar el manual de AFIP.</t>
  </si>
  <si>
    <t>www.ignacioonline.com.ar</t>
  </si>
  <si>
    <t>Este obra está bajo una Licencia Creative Commons Atribución-NoComercial-CompartirIgual 3.0 Unported.</t>
  </si>
  <si>
    <t>Licencia Escogida</t>
  </si>
  <si>
    <t>Atribución-NoComercial-CompartirIgual 3.0 Unported</t>
  </si>
  <si>
    <t>COMPRAS</t>
  </si>
  <si>
    <t>Régimen de informativo de Compras y Ventas RG 3685</t>
  </si>
  <si>
    <t>Planilla para la carga de datos de comprobantes para importar desde el aplicativo - Versión Beta</t>
  </si>
  <si>
    <t>Campo</t>
  </si>
  <si>
    <t xml:space="preserve">Fecha de
Comprobante
</t>
  </si>
  <si>
    <t>Tipo
de
Comprobante</t>
  </si>
  <si>
    <t>Punto
de
Venta</t>
  </si>
  <si>
    <t>Número
de 
Comprobante</t>
  </si>
  <si>
    <t>Número
de Despacho
de Importación</t>
  </si>
  <si>
    <t>Código de
Documento
del
Vendedor</t>
  </si>
  <si>
    <t>Número de
Identificación
del Vendedor</t>
  </si>
  <si>
    <t>Apellido y Nombre
del Vendedor</t>
  </si>
  <si>
    <t>Importe Total
de la
Operación</t>
  </si>
  <si>
    <t>Importe Total de Conceptos
que no
Integran el
Precio Neto
Gravado</t>
  </si>
  <si>
    <t>Importe de
Operaciones
Exentas</t>
  </si>
  <si>
    <t>Importe de Percepciones
o Pagos a
Cuenta del
IVA</t>
  </si>
  <si>
    <t>Importe de Percepciones
o Pagos a
Cuenta de
Otros Impuestos
Nacionales</t>
  </si>
  <si>
    <t>Importe de Percepciones
de Ingresos
Brutos</t>
  </si>
  <si>
    <t>importe de Percepciones
de Impuestos
Municipales</t>
  </si>
  <si>
    <t>Importe de Impuestos Internos</t>
  </si>
  <si>
    <t>Código de
Moneda</t>
  </si>
  <si>
    <t>Tipo de
Cambio</t>
  </si>
  <si>
    <t>Cantidad 
de 
Alícuotas 
de IVA</t>
  </si>
  <si>
    <t>Código 
de 
Operación</t>
  </si>
  <si>
    <t>Crédito
Fiscal
Computable</t>
  </si>
  <si>
    <t>Otros
Tributos</t>
  </si>
  <si>
    <t>CUIT
Emisor/
Corredor</t>
  </si>
  <si>
    <t>Denominación
del Emisor/Corredor</t>
  </si>
  <si>
    <t>IVA Comisión</t>
  </si>
  <si>
    <t>Importe
Neto
Gravado</t>
  </si>
  <si>
    <t>Alícuota
de
IVA</t>
  </si>
  <si>
    <t>Impuesto Liquidado IVA</t>
  </si>
  <si>
    <t>Importación Compras</t>
  </si>
  <si>
    <t>Importación Alícuotas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</si>
  <si>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</si>
  <si>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</si>
  <si>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</si>
  <si>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</si>
  <si>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</si>
  <si>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</si>
  <si>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</si>
  <si>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</si>
  <si>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</si>
  <si>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</si>
  <si>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</si>
  <si>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</si>
  <si>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</si>
  <si>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</si>
  <si>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</si>
  <si>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</si>
  <si>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</si>
  <si>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</si>
  <si>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</si>
  <si>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</si>
  <si>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</si>
  <si>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</si>
  <si>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</si>
  <si>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</si>
  <si>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</si>
  <si>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</si>
  <si>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</si>
  <si>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</si>
  <si>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</si>
  <si>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-</t>
  </si>
  <si>
    <t xml:space="preserve">Copiar y pegar en Block de notas </t>
  </si>
  <si>
    <t>001</t>
  </si>
  <si>
    <t>CENCOSUD S.A.</t>
  </si>
  <si>
    <t>PES</t>
  </si>
  <si>
    <t>201501010010000100000000000000000001                8000000000030590360763CENCOSUD S.A.                 000000000066510000000000000000000000000000000000000000000000000000000000000000000000000000000000000000000000000000000000PES00010000001000000000001154300000000000000000000000000                              000000000000000</t>
  </si>
  <si>
    <t>001000010000000000000000000180000000000305903607630000000000549670005000000000011543</t>
  </si>
  <si>
    <t>002</t>
  </si>
  <si>
    <t xml:space="preserve">CENCOSUD S.A. </t>
  </si>
  <si>
    <t>201501010020000100000000000000000002                8000000000030590360763CENCOSUD S.A.                 000000000018743000000000000000000000000000000000000000000000000000000000000000000000000000000000000000000000000000000000PES00010000001000000000000325300000000000000000000000000                              000000000000000</t>
  </si>
  <si>
    <t>002000010000000000000000000280000000000305903607630000000000154900005000000000003253</t>
  </si>
  <si>
    <t>201501010010000100000000000000000004                8000000000030590360763CENCOSUD S.A.                 000000000096300000000000000000000000000000000000000000002330000000000000000000000000000000000000000000000000000000000000PES00010000001000000000001630900000000000000000000000000                              000000000000000</t>
  </si>
  <si>
    <t>001000010000000000000000000480000000000305903607630000000000776610005000000000016309</t>
  </si>
  <si>
    <t>201501010010000100000000000000000005                8000000000030590360763CENCOSUD S.A.                 000000000559235000000000000000000000000000000000000000013530000000000000000000000000000000000000000000000000000000000000PES00010000001000000000009470900000000000000000000000000                              000000000000000</t>
  </si>
  <si>
    <t>001000010000000000000000000580000000000305903607630000000004509960005000000000094709</t>
  </si>
  <si>
    <t>201501010010000100000000000000000007                8000000000030590360763CENCOSUD S.A.                 000000000056628000000000000000000000000000000000000000000000000000000000000000000000000000000000000000000000000000000000PES00010000001000000000000982800000000000000000000000000                              000000000000000</t>
  </si>
  <si>
    <t>001000010000000000000000000780000000000305903607630000000000468000005000000000009828</t>
  </si>
  <si>
    <t>+</t>
  </si>
  <si>
    <t>C A R F E L sa</t>
  </si>
  <si>
    <t>|</t>
  </si>
  <si>
    <t>Id</t>
  </si>
  <si>
    <t>comprobante</t>
  </si>
  <si>
    <t>apellidoNombre</t>
  </si>
  <si>
    <t>abono</t>
  </si>
  <si>
    <t>comprasBaja</t>
  </si>
  <si>
    <t>cuit</t>
  </si>
  <si>
    <t>B001000445901</t>
  </si>
  <si>
    <t>MEDICARDIO</t>
  </si>
  <si>
    <t>01/04/2021</t>
  </si>
  <si>
    <t>30612430973</t>
  </si>
  <si>
    <t>B000400047191</t>
  </si>
  <si>
    <t>ALTA VISION sa</t>
  </si>
  <si>
    <t>30646387821</t>
  </si>
  <si>
    <t>C000400017179</t>
  </si>
  <si>
    <t>AIEPBA</t>
  </si>
  <si>
    <t>03/04/2021</t>
  </si>
  <si>
    <t>30662504145</t>
  </si>
  <si>
    <t>C000300002405</t>
  </si>
  <si>
    <t>SERVI - LIM</t>
  </si>
  <si>
    <t>20147156120</t>
  </si>
  <si>
    <t>B000804059842</t>
  </si>
  <si>
    <t>SEPSA</t>
  </si>
  <si>
    <t>04/04/2021</t>
  </si>
  <si>
    <t>30659863789</t>
  </si>
  <si>
    <t>X720716035227</t>
  </si>
  <si>
    <t>TELECOM ARGENTINA SA</t>
  </si>
  <si>
    <t>05/04/2021</t>
  </si>
  <si>
    <t>30639453738</t>
  </si>
  <si>
    <t>B000804060332</t>
  </si>
  <si>
    <t>B000804061323</t>
  </si>
  <si>
    <t>06/04/2021</t>
  </si>
  <si>
    <t>B000804062352</t>
  </si>
  <si>
    <t>07/04/2021</t>
  </si>
  <si>
    <t>B000804063397</t>
  </si>
  <si>
    <t>08/04/2021</t>
  </si>
  <si>
    <t>B000804065547</t>
  </si>
  <si>
    <t>10/04/2021</t>
  </si>
  <si>
    <t>B000804067164</t>
  </si>
  <si>
    <t>12/04/2021</t>
  </si>
  <si>
    <t>B000804070301</t>
  </si>
  <si>
    <t>15/04/2021</t>
  </si>
  <si>
    <t>B010886344423</t>
  </si>
  <si>
    <t>AYSA</t>
  </si>
  <si>
    <t>17/04/2021</t>
  </si>
  <si>
    <t>30709565075</t>
  </si>
  <si>
    <t>B000804073586</t>
  </si>
  <si>
    <t>19/04/2021</t>
  </si>
  <si>
    <t>B000804074610</t>
  </si>
  <si>
    <t>20/04/2021</t>
  </si>
  <si>
    <t>B000804075555</t>
  </si>
  <si>
    <t>21/04/2021</t>
  </si>
  <si>
    <t>B000300003125</t>
  </si>
  <si>
    <t>DISTRIMAR sanitarios</t>
  </si>
  <si>
    <t>20177252337</t>
  </si>
  <si>
    <t>B002317218650</t>
  </si>
  <si>
    <t>EDENOR</t>
  </si>
  <si>
    <t>26/04/2021</t>
  </si>
  <si>
    <t>30655116202</t>
  </si>
  <si>
    <t>B002317265168</t>
  </si>
  <si>
    <t>C000200002458</t>
  </si>
  <si>
    <t>27/04/2021</t>
  </si>
  <si>
    <t>Tipos de comprobantes</t>
  </si>
  <si>
    <t>Código</t>
  </si>
  <si>
    <t>Denominación</t>
  </si>
  <si>
    <t>FACTURAS A</t>
  </si>
  <si>
    <t>NOTAS DE DEBITO A</t>
  </si>
  <si>
    <t>003</t>
  </si>
  <si>
    <t>NOTAS DE CREDITO A</t>
  </si>
  <si>
    <t>004</t>
  </si>
  <si>
    <t>RECIBOS A</t>
  </si>
  <si>
    <t>005</t>
  </si>
  <si>
    <t>NOTAS DE VENTA AL CONTADO A</t>
  </si>
  <si>
    <t>006</t>
  </si>
  <si>
    <t>FACTURAS B</t>
  </si>
  <si>
    <t>007</t>
  </si>
  <si>
    <t>NOTAS DE DEBITO B</t>
  </si>
  <si>
    <t>008</t>
  </si>
  <si>
    <t>NOTAS DE CREDITO B</t>
  </si>
  <si>
    <t>009</t>
  </si>
  <si>
    <t>RECIBOS B</t>
  </si>
  <si>
    <t>010</t>
  </si>
  <si>
    <t>NOTAS DE VENTA AL CONTADO B</t>
  </si>
  <si>
    <t>011</t>
  </si>
  <si>
    <t>FACTURAS C</t>
  </si>
  <si>
    <t>012</t>
  </si>
  <si>
    <t>NOTAS DE DEBITO C</t>
  </si>
  <si>
    <t>013</t>
  </si>
  <si>
    <t>NOTAS DE CREDITO C</t>
  </si>
  <si>
    <t>014</t>
  </si>
  <si>
    <t>DOCUMENTO ADUANERO</t>
  </si>
  <si>
    <t>015</t>
  </si>
  <si>
    <t>RECIBOS C</t>
  </si>
  <si>
    <t>016</t>
  </si>
  <si>
    <t>NOTAS DE VENTA AL CONTADO C</t>
  </si>
  <si>
    <t>019</t>
  </si>
  <si>
    <t>FACTURAS DE EXPORTACION</t>
  </si>
  <si>
    <t>020</t>
  </si>
  <si>
    <t>NOTAS DE DEBITO POR OPERACIONES CON EL EXTERIOR</t>
  </si>
  <si>
    <t>021</t>
  </si>
  <si>
    <t>NOTAS DE CREDITO POR OPERACIONES CON EL EXTERIOR</t>
  </si>
  <si>
    <t>022</t>
  </si>
  <si>
    <t>FACTURAS - PERMISO EXPORTACION SIMPLIFICADO - DTO. 855/97</t>
  </si>
  <si>
    <t>030</t>
  </si>
  <si>
    <t>COMPROBANTES DE COMPRA DE BIENES USADOS</t>
  </si>
  <si>
    <t>031</t>
  </si>
  <si>
    <t>MANDATO - CONSIGNACION</t>
  </si>
  <si>
    <t>032</t>
  </si>
  <si>
    <t>COMPROBANTES PARA RECICLAR MATERIALES</t>
  </si>
  <si>
    <t>034</t>
  </si>
  <si>
    <t>COMPROBANTES A DEL APARTADO A  INCISO F  R G  N  1415</t>
  </si>
  <si>
    <t>035</t>
  </si>
  <si>
    <t>COMPROBANTES B DEL ANEXO I, APARTADO A, INC. F), RG N° 1415</t>
  </si>
  <si>
    <t>036</t>
  </si>
  <si>
    <t>COMPROBANTES C DEL Anexo I, Apartado A, INC.F), R.G. N° 1415</t>
  </si>
  <si>
    <t>037</t>
  </si>
  <si>
    <t>NOTAS DE DEBITO O DOCUMENTO EQUIVALENTE QUE CUMPLAN CON LA R.G. N° 1415</t>
  </si>
  <si>
    <t>038</t>
  </si>
  <si>
    <t>NOTAS DE CREDITO O DOCMENTO EQUIVALENTE QUE CUMPLAN CON LA R.G. N° 1415</t>
  </si>
  <si>
    <t>039</t>
  </si>
  <si>
    <t>OTROS COMPROBANTES A QUE CUMPLEN CON LA R G  1415</t>
  </si>
  <si>
    <t>040</t>
  </si>
  <si>
    <t>OTROS COMPROBANTES B QUE CUMPLAN CON LA R.G. N° 1415</t>
  </si>
  <si>
    <t>041</t>
  </si>
  <si>
    <t>OTROS COMPROBANTES C QUE CUMPLAN CON LA R.G. N° 1415</t>
  </si>
  <si>
    <t>050</t>
  </si>
  <si>
    <t xml:space="preserve">RECIBO FACTURA A  REGIMEN DE FACTURA DE CREDITO </t>
  </si>
  <si>
    <t>051</t>
  </si>
  <si>
    <t>FACTURAS M</t>
  </si>
  <si>
    <t>052</t>
  </si>
  <si>
    <t>NOTAS DE DEBITO M</t>
  </si>
  <si>
    <t>053</t>
  </si>
  <si>
    <t>NOTAS DE CREDITO M</t>
  </si>
  <si>
    <t>054</t>
  </si>
  <si>
    <t>RECIBOS M</t>
  </si>
  <si>
    <t>055</t>
  </si>
  <si>
    <t>NOTAS DE VENTA AL CONTADO M</t>
  </si>
  <si>
    <t>056</t>
  </si>
  <si>
    <t>COMPROBANTES M DEL ANEXO I  APARTADO A  INC F   R G  N  1415</t>
  </si>
  <si>
    <t>057</t>
  </si>
  <si>
    <t>OTROS COMPROBANTES M QUE CUMPLAN CON LA R G  N  1415</t>
  </si>
  <si>
    <t>058</t>
  </si>
  <si>
    <t>CUENTAS DE VENTA Y LIQUIDO PRODUCTO M</t>
  </si>
  <si>
    <t>059</t>
  </si>
  <si>
    <t>LIQUIDACIONES M</t>
  </si>
  <si>
    <t>060</t>
  </si>
  <si>
    <t>CUENTAS DE VENTA Y LIQUIDO PRODUCTO A</t>
  </si>
  <si>
    <t>061</t>
  </si>
  <si>
    <t>CUENTAS DE VENTA Y LIQUIDO PRODUCTO B</t>
  </si>
  <si>
    <t>063</t>
  </si>
  <si>
    <t>LIQUIDACIONES A</t>
  </si>
  <si>
    <t>064</t>
  </si>
  <si>
    <t>LIQUIDACIONES B</t>
  </si>
  <si>
    <t>065</t>
  </si>
  <si>
    <t xml:space="preserve">NOTAS DE CREDITO DE COMPROBANTES CON COD. 34, 39, 58, 59, 60, 63, 96, 97 </t>
  </si>
  <si>
    <t>066</t>
  </si>
  <si>
    <t>DESPACHO DE IMPORTACION</t>
  </si>
  <si>
    <t>067</t>
  </si>
  <si>
    <t>IMPORTACION DE SERVICIOS</t>
  </si>
  <si>
    <t>068</t>
  </si>
  <si>
    <t>LIQUIDACION C</t>
  </si>
  <si>
    <t>070</t>
  </si>
  <si>
    <t>RECIBOS FACTURA DE CREDITO</t>
  </si>
  <si>
    <t>071</t>
  </si>
  <si>
    <t>CREDITO FISCAL POR CONTRIBUCIONES PATRONALES</t>
  </si>
  <si>
    <t>073</t>
  </si>
  <si>
    <t>FORMULARIO 1116 RT</t>
  </si>
  <si>
    <t>074</t>
  </si>
  <si>
    <t>CARTA DE PORTE PARA EL TRANSPORTE AUTOMOTOR PARA GRANOS</t>
  </si>
  <si>
    <t>075</t>
  </si>
  <si>
    <t>CARTA DE PORTE PARA EL TRANSPORTE FERROVIARIO PARA GRANOS</t>
  </si>
  <si>
    <t>077</t>
  </si>
  <si>
    <t>078</t>
  </si>
  <si>
    <t>079</t>
  </si>
  <si>
    <t>080</t>
  </si>
  <si>
    <t>COMPROBANTE DIARIO DE CIERRE (ZETA)</t>
  </si>
  <si>
    <t>081</t>
  </si>
  <si>
    <t>TIQUE FACTURA A   CONTROLADORES FISCALES</t>
  </si>
  <si>
    <t>082</t>
  </si>
  <si>
    <t>TIQUE - FACTURA B</t>
  </si>
  <si>
    <t>083</t>
  </si>
  <si>
    <t>TIQUE</t>
  </si>
  <si>
    <t>084</t>
  </si>
  <si>
    <t>COMPROBANTE   FACTURA DE SERVICIOS PUBLICOS   INTERESES FINANCIEROS</t>
  </si>
  <si>
    <t>085</t>
  </si>
  <si>
    <t>NOTA DE CREDITO   SERVICIOS PUBLICOS   NOTA DE CREDITO CONTROLADORES FISCALES</t>
  </si>
  <si>
    <t>086</t>
  </si>
  <si>
    <t>NOTA DE DEBITO   SERVICIOS PUBLICOS</t>
  </si>
  <si>
    <t>087</t>
  </si>
  <si>
    <t>OTROS COMPROBANTES - SERVICIOS DEL EXTERIOR</t>
  </si>
  <si>
    <t>088</t>
  </si>
  <si>
    <r>
      <t>OTROS COMPROBANTES - DOCUMENTOS EXCEPTUADOS</t>
    </r>
    <r>
      <rPr>
        <b/>
        <i/>
        <sz val="10"/>
        <rFont val="Calibri"/>
        <family val="2"/>
      </rPr>
      <t xml:space="preserve"> / REMITO ELECTRONICO </t>
    </r>
  </si>
  <si>
    <t>089</t>
  </si>
  <si>
    <r>
      <t>OTROS COMPROBANTES - DOCUMENTOS EXCEPTUADOS - NOTAS DE DEBITO</t>
    </r>
    <r>
      <rPr>
        <b/>
        <i/>
        <sz val="10"/>
        <rFont val="Calibri"/>
        <family val="2"/>
      </rPr>
      <t xml:space="preserve"> / RESUMEN DE DATOS</t>
    </r>
  </si>
  <si>
    <t>090</t>
  </si>
  <si>
    <t>OTROS COMPROBANTES - DOCUMENTOS EXCEPTUADOS - NOTAS DE CREDITO</t>
  </si>
  <si>
    <t>091</t>
  </si>
  <si>
    <t>REMITOS R</t>
  </si>
  <si>
    <t>092</t>
  </si>
  <si>
    <t>AJUSTES CONTABLES QUE INCREMENTAN EL DEBITO FISCAL</t>
  </si>
  <si>
    <t>093</t>
  </si>
  <si>
    <t>AJUSTES CONTABLES QUE DISMINUYEN EL DEBITO FISCAL</t>
  </si>
  <si>
    <t>094</t>
  </si>
  <si>
    <t>AJUSTES CONTABLES QUE INCREMENTAN EL CREDITO FISCAL</t>
  </si>
  <si>
    <t>095</t>
  </si>
  <si>
    <t>AJUSTES CONTABLES QUE DISMINUYEN EL CREDITO FISCAL</t>
  </si>
  <si>
    <t>096</t>
  </si>
  <si>
    <t>FORMULARIO 1116 B</t>
  </si>
  <si>
    <t>097</t>
  </si>
  <si>
    <t>FORMULARIO 1116 C</t>
  </si>
  <si>
    <t>099</t>
  </si>
  <si>
    <t xml:space="preserve">OTROS COMP  QUE NO CUMPLEN CON LA R G  3419 Y SUS MODIF </t>
  </si>
  <si>
    <t>101</t>
  </si>
  <si>
    <t xml:space="preserve">AJUSTE ANUAL PROVENIENTE DE LA  D J  DEL IVA  POSITIVO </t>
  </si>
  <si>
    <t>102</t>
  </si>
  <si>
    <t xml:space="preserve">AJUSTE ANUAL PROVENIENTE DE LA  D J  DEL IVA  NEGATIVO </t>
  </si>
  <si>
    <t>103</t>
  </si>
  <si>
    <t>NOTA DE ASIGNACION</t>
  </si>
  <si>
    <t>104</t>
  </si>
  <si>
    <t>NOTA DE CREDITO DE ASIGNACION</t>
  </si>
  <si>
    <t>Documento identificatorio del comprador</t>
  </si>
  <si>
    <t>Descripción</t>
  </si>
  <si>
    <t>CI Policía Federal</t>
  </si>
  <si>
    <t>CI Buenos Aires</t>
  </si>
  <si>
    <t>CI Catamarca</t>
  </si>
  <si>
    <t>CI Córdoba</t>
  </si>
  <si>
    <t>CI Corrientes</t>
  </si>
  <si>
    <t>CI Entre Ríos</t>
  </si>
  <si>
    <t>CI Jujuy</t>
  </si>
  <si>
    <t>CI Mendoza</t>
  </si>
  <si>
    <t>CI La Rioja</t>
  </si>
  <si>
    <t>CI Salta</t>
  </si>
  <si>
    <t>CI San Juan</t>
  </si>
  <si>
    <t>CI San Luis</t>
  </si>
  <si>
    <t>CI Santa Fe</t>
  </si>
  <si>
    <t>CI Santiago del Estero</t>
  </si>
  <si>
    <t>CI Tucumán</t>
  </si>
  <si>
    <t>CI Chaco</t>
  </si>
  <si>
    <t>CI Chubut</t>
  </si>
  <si>
    <t>CI Formosa</t>
  </si>
  <si>
    <t>CI Misiones</t>
  </si>
  <si>
    <t>CI Neuquén</t>
  </si>
  <si>
    <t>CI La Pampa</t>
  </si>
  <si>
    <t>CI Río Negro</t>
  </si>
  <si>
    <t>CI Santa Cruz</t>
  </si>
  <si>
    <t>CI Tierra del Fuego</t>
  </si>
  <si>
    <t>CUIT</t>
  </si>
  <si>
    <t>CUIL</t>
  </si>
  <si>
    <t>CDI</t>
  </si>
  <si>
    <t>LE</t>
  </si>
  <si>
    <t>LC</t>
  </si>
  <si>
    <t>CI extranjera</t>
  </si>
  <si>
    <t>en trámite</t>
  </si>
  <si>
    <t>Acta nacimiento</t>
  </si>
  <si>
    <t>Pasaporte</t>
  </si>
  <si>
    <t>CI Bs. As. RNP</t>
  </si>
  <si>
    <t>DNI</t>
  </si>
  <si>
    <t>Sin identificar/venta global diaria</t>
  </si>
  <si>
    <t>Certificado de Migración</t>
  </si>
  <si>
    <t>Usado por Anses para Padrón</t>
  </si>
  <si>
    <t xml:space="preserve">Moneda </t>
  </si>
  <si>
    <t xml:space="preserve">Código </t>
  </si>
  <si>
    <t>000</t>
  </si>
  <si>
    <t xml:space="preserve">OTRAS MONEDAS </t>
  </si>
  <si>
    <t xml:space="preserve">PES </t>
  </si>
  <si>
    <t xml:space="preserve">PESOS </t>
  </si>
  <si>
    <t xml:space="preserve">DOL </t>
  </si>
  <si>
    <t xml:space="preserve">Dólar ESTADOUNIDENSE </t>
  </si>
  <si>
    <t>´002</t>
  </si>
  <si>
    <t xml:space="preserve">Dólar EEUU LIBRE </t>
  </si>
  <si>
    <t xml:space="preserve">FRANCOS FRANCESES </t>
  </si>
  <si>
    <t xml:space="preserve">LIRAS ITALIANAS </t>
  </si>
  <si>
    <t xml:space="preserve">PESETAS </t>
  </si>
  <si>
    <t xml:space="preserve">MARCOS ALEMANES </t>
  </si>
  <si>
    <t xml:space="preserve">FLORINES HOLANDESES </t>
  </si>
  <si>
    <t xml:space="preserve">FRANCOS BELGAS </t>
  </si>
  <si>
    <t xml:space="preserve">FRANCOS SUIZOS </t>
  </si>
  <si>
    <t xml:space="preserve">PESOS MEJICANOS </t>
  </si>
  <si>
    <t xml:space="preserve">PESOS URUGUAYOS </t>
  </si>
  <si>
    <t xml:space="preserve">REAL </t>
  </si>
  <si>
    <t xml:space="preserve">ESCUDOS PORTUGUESES </t>
  </si>
  <si>
    <t xml:space="preserve">CORONAS DANESAS </t>
  </si>
  <si>
    <t xml:space="preserve">CORONAS NORUEGAS </t>
  </si>
  <si>
    <t xml:space="preserve">CORONAS SUECAS </t>
  </si>
  <si>
    <t>017</t>
  </si>
  <si>
    <t xml:space="preserve">CHELINES AUTRIACOS </t>
  </si>
  <si>
    <t>018</t>
  </si>
  <si>
    <t xml:space="preserve">Dólar CANADIENSE </t>
  </si>
  <si>
    <t xml:space="preserve">YENS </t>
  </si>
  <si>
    <t xml:space="preserve">LIBRA ESTERLINA </t>
  </si>
  <si>
    <t xml:space="preserve">MARCOS FINLANDESES </t>
  </si>
  <si>
    <t>023</t>
  </si>
  <si>
    <t>BOLIVAR (VENEZOLANO)</t>
  </si>
  <si>
    <t>024</t>
  </si>
  <si>
    <t xml:space="preserve">CORONA CHECA </t>
  </si>
  <si>
    <t>025</t>
  </si>
  <si>
    <t xml:space="preserve">DINAR (YUGOSLAVO) </t>
  </si>
  <si>
    <t>026</t>
  </si>
  <si>
    <t xml:space="preserve">Dólar AUSTRALIANO </t>
  </si>
  <si>
    <t>027</t>
  </si>
  <si>
    <t xml:space="preserve">DRACMA (GRIEGO) </t>
  </si>
  <si>
    <t>028</t>
  </si>
  <si>
    <t xml:space="preserve">FLORIN (ANTILLAS HOLA </t>
  </si>
  <si>
    <t>029</t>
  </si>
  <si>
    <t xml:space="preserve">GUARANI </t>
  </si>
  <si>
    <t xml:space="preserve">SHEKEL (ISRAEL) </t>
  </si>
  <si>
    <t xml:space="preserve">PESO BOLIVIANO </t>
  </si>
  <si>
    <t xml:space="preserve">PESO COLOMBIANO </t>
  </si>
  <si>
    <t>033</t>
  </si>
  <si>
    <t xml:space="preserve">PESO CHILENO </t>
  </si>
  <si>
    <t>RAND (SUDAFRICANO)</t>
  </si>
  <si>
    <t xml:space="preserve">NUEVO SOL PERUANO </t>
  </si>
  <si>
    <t xml:space="preserve">SUCRE (ECUATORIANO) </t>
  </si>
  <si>
    <t xml:space="preserve">LEI RUMANOS </t>
  </si>
  <si>
    <t xml:space="preserve">DERECHOS ESPECIALES DE GIRO </t>
  </si>
  <si>
    <t>042</t>
  </si>
  <si>
    <t xml:space="preserve">PESOS DOMINICANOS </t>
  </si>
  <si>
    <t>043</t>
  </si>
  <si>
    <t xml:space="preserve">BALBOAS PANAMEÑAS </t>
  </si>
  <si>
    <t>044</t>
  </si>
  <si>
    <t xml:space="preserve">CORDOBAS NICARAGÛENSES </t>
  </si>
  <si>
    <t>045</t>
  </si>
  <si>
    <t xml:space="preserve">DIRHAM MARROQUÍES </t>
  </si>
  <si>
    <t>046</t>
  </si>
  <si>
    <t xml:space="preserve">LIBRAS EGIPCIAS </t>
  </si>
  <si>
    <t>047</t>
  </si>
  <si>
    <t xml:space="preserve">RIYALS SAUDITAS </t>
  </si>
  <si>
    <t>048</t>
  </si>
  <si>
    <t>BRANCOS BELGAS FINANCIERAS</t>
  </si>
  <si>
    <t>049</t>
  </si>
  <si>
    <t xml:space="preserve">GRAMOS DE ORO FINO </t>
  </si>
  <si>
    <t xml:space="preserve">LIBRAS IRLANDESAS </t>
  </si>
  <si>
    <t xml:space="preserve">Dólar DE HONG KONG </t>
  </si>
  <si>
    <t xml:space="preserve">Dólar DE SINGAPUR </t>
  </si>
  <si>
    <t xml:space="preserve">Dólar DE JAMAICA </t>
  </si>
  <si>
    <t xml:space="preserve">Dólar DE TAIWAN </t>
  </si>
  <si>
    <t xml:space="preserve">QUETZAL (GUATEMALTECOS) </t>
  </si>
  <si>
    <t xml:space="preserve">FORINT (HUNGRIA) </t>
  </si>
  <si>
    <t xml:space="preserve">BAHT (TAILANDIA) </t>
  </si>
  <si>
    <t xml:space="preserve">ECU </t>
  </si>
  <si>
    <t xml:space="preserve">DINAR KUWAITI </t>
  </si>
  <si>
    <t xml:space="preserve">EURO </t>
  </si>
  <si>
    <t xml:space="preserve">ZLTYS POLACOS </t>
  </si>
  <si>
    <t>062</t>
  </si>
  <si>
    <t xml:space="preserve">RUPIAS HINDÚES </t>
  </si>
  <si>
    <t xml:space="preserve">LEMPIRAS HONDUREÑAS </t>
  </si>
  <si>
    <t>YUAN (Rep. Pop. China)</t>
  </si>
  <si>
    <t xml:space="preserve">  </t>
  </si>
  <si>
    <t>Códigos de Operación</t>
  </si>
  <si>
    <t>NO CORRESPONDE</t>
  </si>
  <si>
    <t>NO ALCANZADO</t>
  </si>
  <si>
    <t>OPERACIONES DE CANJE</t>
  </si>
  <si>
    <t>OPERACIONES EXENTAS</t>
  </si>
  <si>
    <t>NO GRAVADO</t>
  </si>
  <si>
    <t>IMPORTACION DEL EXTERIOR</t>
  </si>
  <si>
    <t>IMPORTACION DE ZONA FRANCA</t>
  </si>
  <si>
    <t xml:space="preserve"> Operación_Condición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</si>
</sst>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&quot;/&quot;mm&quot;/&quot;yyyy"/>
    <numFmt numFmtId="165" formatCode="000"/>
    <numFmt numFmtId="166" formatCode="00000"/>
    <numFmt numFmtId="167" formatCode="00000000000000000000"/>
    <numFmt numFmtId="168" formatCode="###############"/>
    <numFmt numFmtId="169" formatCode="#,##0.00_);\-#,##0.00"/>
    <numFmt numFmtId="170" formatCode="_ * #,##0.00_ ;_ * \-#,##0.00_ ;_ * &quot;-&quot;??_ ;_ @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scheme val="minor"/>
    </font>
    <font>
      <b/>
      <sz val="11"/>
      <color rgb="FF3F3F3F"/>
      <name val="Calibri"/>
      <scheme val="minor"/>
    </font>
    <font>
      <sz val="11"/>
      <color theme="0"/>
      <name val="Calibri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2"/>
      <color indexed="62"/>
      <name val="Arial"/>
      <family val="2"/>
    </font>
    <font>
      <b/>
      <sz val="18"/>
      <color theme="2" tint="-0.89999084444715716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.0500000000000007"/>
      <color indexed="8"/>
      <name val="Arial"/>
      <family val="2"/>
    </font>
    <font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/>
    <xf numFmtId="0" fontId="11" fillId="0" borderId="4" xfId="0" quotePrefix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3" fillId="7" borderId="6" xfId="0" applyFont="1" applyFill="1" applyBorder="1"/>
    <xf numFmtId="0" fontId="7" fillId="7" borderId="6" xfId="0" applyFont="1" applyFill="1" applyBorder="1" applyAlignment="1">
      <alignment horizontal="center" vertical="top" wrapText="1"/>
    </xf>
    <xf numFmtId="0" fontId="12" fillId="0" borderId="6" xfId="0" applyFont="1" applyBorder="1"/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/>
    <xf numFmtId="0" fontId="13" fillId="7" borderId="7" xfId="0" applyFont="1" applyFill="1" applyBorder="1" applyAlignment="1">
      <alignment horizontal="center" vertical="top" wrapText="1"/>
    </xf>
    <xf numFmtId="0" fontId="13" fillId="7" borderId="8" xfId="0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quotePrefix="1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12" fillId="0" borderId="6" xfId="0" quotePrefix="1" applyFont="1" applyBorder="1" applyAlignment="1">
      <alignment horizontal="center"/>
    </xf>
    <xf numFmtId="0" fontId="12" fillId="0" borderId="0" xfId="0" applyFont="1" applyAlignment="1">
      <alignment horizontal="justify"/>
    </xf>
    <xf numFmtId="0" fontId="13" fillId="7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2" fillId="0" borderId="4" xfId="0" applyFont="1" applyBorder="1"/>
    <xf numFmtId="9" fontId="12" fillId="0" borderId="5" xfId="0" applyNumberFormat="1" applyFont="1" applyBorder="1" applyAlignment="1">
      <alignment horizontal="left"/>
    </xf>
    <xf numFmtId="10" fontId="12" fillId="0" borderId="5" xfId="0" applyNumberFormat="1" applyFont="1" applyBorder="1" applyAlignment="1">
      <alignment horizontal="left"/>
    </xf>
    <xf numFmtId="0" fontId="9" fillId="0" borderId="4" xfId="0" applyFont="1" applyBorder="1"/>
    <xf numFmtId="10" fontId="9" fillId="0" borderId="5" xfId="0" applyNumberFormat="1" applyFont="1" applyBorder="1" applyAlignment="1">
      <alignment horizontal="left"/>
    </xf>
    <xf numFmtId="0" fontId="9" fillId="0" borderId="14" xfId="0" applyFont="1" applyBorder="1"/>
    <xf numFmtId="10" fontId="9" fillId="0" borderId="15" xfId="0" applyNumberFormat="1" applyFont="1" applyBorder="1" applyAlignment="1">
      <alignment horizontal="left"/>
    </xf>
    <xf numFmtId="0" fontId="0" fillId="0" borderId="0" xfId="0" quotePrefix="1"/>
    <xf numFmtId="2" fontId="0" fillId="0" borderId="0" xfId="0" quotePrefix="1" applyNumberFormat="1"/>
    <xf numFmtId="2" fontId="0" fillId="0" borderId="0" xfId="0" applyNumberFormat="1"/>
    <xf numFmtId="0" fontId="1" fillId="8" borderId="16" xfId="6" applyFill="1" applyBorder="1"/>
    <xf numFmtId="0" fontId="1" fillId="8" borderId="17" xfId="6" applyFill="1" applyBorder="1"/>
    <xf numFmtId="0" fontId="1" fillId="8" borderId="18" xfId="6" applyFill="1" applyBorder="1"/>
    <xf numFmtId="0" fontId="0" fillId="9" borderId="0" xfId="0" applyFill="1"/>
    <xf numFmtId="0" fontId="1" fillId="8" borderId="19" xfId="6" applyFill="1" applyBorder="1"/>
    <xf numFmtId="0" fontId="1" fillId="8" borderId="0" xfId="6" applyFill="1" applyBorder="1"/>
    <xf numFmtId="0" fontId="1" fillId="8" borderId="20" xfId="6" applyFill="1" applyBorder="1"/>
    <xf numFmtId="0" fontId="1" fillId="8" borderId="21" xfId="6" applyFill="1" applyBorder="1" applyAlignment="1">
      <alignment horizontal="left" vertical="center" indent="1"/>
    </xf>
    <xf numFmtId="0" fontId="1" fillId="8" borderId="22" xfId="6" applyFill="1" applyBorder="1" applyAlignment="1" applyProtection="1">
      <alignment horizontal="left" vertical="center" indent="1"/>
    </xf>
    <xf numFmtId="0" fontId="1" fillId="8" borderId="22" xfId="6" applyFill="1" applyBorder="1" applyAlignment="1">
      <alignment horizontal="left" vertical="center" indent="1"/>
    </xf>
    <xf numFmtId="0" fontId="1" fillId="8" borderId="23" xfId="6" applyFill="1" applyBorder="1" applyAlignment="1">
      <alignment horizontal="left" vertical="center" indent="1"/>
    </xf>
    <xf numFmtId="0" fontId="14" fillId="9" borderId="0" xfId="0" applyFont="1" applyFill="1"/>
    <xf numFmtId="0" fontId="0" fillId="9" borderId="0" xfId="0" applyFill="1" applyAlignment="1">
      <alignment horizontal="left" indent="8"/>
    </xf>
    <xf numFmtId="0" fontId="17" fillId="8" borderId="27" xfId="0" applyFont="1" applyFill="1" applyBorder="1" applyAlignment="1">
      <alignment vertical="center"/>
    </xf>
    <xf numFmtId="0" fontId="0" fillId="8" borderId="0" xfId="0" applyFill="1"/>
    <xf numFmtId="0" fontId="0" fillId="8" borderId="28" xfId="0" applyFill="1" applyBorder="1"/>
    <xf numFmtId="0" fontId="16" fillId="8" borderId="27" xfId="9" applyFont="1" applyFill="1" applyBorder="1" applyAlignment="1" applyProtection="1"/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6" fillId="0" borderId="0" xfId="8" applyAlignment="1">
      <alignment wrapText="1"/>
    </xf>
    <xf numFmtId="0" fontId="19" fillId="8" borderId="0" xfId="0" applyFont="1" applyFill="1" applyAlignment="1" applyProtection="1">
      <alignment horizontal="left" vertical="center"/>
      <protection hidden="1"/>
    </xf>
    <xf numFmtId="0" fontId="20" fillId="4" borderId="32" xfId="5" applyFont="1" applyBorder="1" applyAlignment="1" applyProtection="1">
      <alignment horizontal="center" vertical="center" wrapText="1"/>
      <protection locked="0"/>
    </xf>
    <xf numFmtId="0" fontId="5" fillId="4" borderId="32" xfId="5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/>
      <protection locked="0"/>
    </xf>
    <xf numFmtId="0" fontId="4" fillId="3" borderId="34" xfId="4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1" fillId="10" borderId="33" xfId="0" applyFont="1" applyFill="1" applyBorder="1" applyAlignment="1" applyProtection="1">
      <alignment horizontal="center"/>
      <protection locked="0"/>
    </xf>
    <xf numFmtId="0" fontId="22" fillId="2" borderId="35" xfId="3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4" fontId="23" fillId="0" borderId="38" xfId="0" applyNumberFormat="1" applyFont="1" applyBorder="1" applyAlignment="1" applyProtection="1">
      <alignment horizontal="center" vertical="center"/>
      <protection locked="0"/>
    </xf>
    <xf numFmtId="165" fontId="24" fillId="0" borderId="39" xfId="0" applyNumberFormat="1" applyFont="1" applyBorder="1" applyAlignment="1" applyProtection="1">
      <alignment horizontal="center"/>
      <protection locked="0"/>
    </xf>
    <xf numFmtId="166" fontId="12" fillId="0" borderId="40" xfId="0" applyNumberFormat="1" applyFont="1" applyBorder="1" applyAlignment="1" applyProtection="1">
      <alignment horizontal="center"/>
      <protection locked="0"/>
    </xf>
    <xf numFmtId="167" fontId="12" fillId="0" borderId="41" xfId="0" applyNumberFormat="1" applyFont="1" applyBorder="1" applyAlignment="1" applyProtection="1">
      <alignment horizontal="center"/>
      <protection locked="0"/>
    </xf>
    <xf numFmtId="168" fontId="12" fillId="0" borderId="42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vertical="center"/>
      <protection locked="0"/>
    </xf>
    <xf numFmtId="169" fontId="23" fillId="0" borderId="0" xfId="0" applyNumberFormat="1" applyFont="1" applyAlignment="1" applyProtection="1">
      <alignment horizontal="right" vertical="center"/>
      <protection locked="0"/>
    </xf>
    <xf numFmtId="2" fontId="12" fillId="0" borderId="43" xfId="0" applyNumberFormat="1" applyFont="1" applyBorder="1" applyAlignment="1" applyProtection="1">
      <alignment horizontal="center"/>
      <protection locked="0"/>
    </xf>
    <xf numFmtId="169" fontId="23" fillId="0" borderId="43" xfId="0" applyNumberFormat="1" applyFont="1" applyBorder="1" applyAlignment="1" applyProtection="1">
      <alignment horizontal="right" vertical="center"/>
      <protection locked="0"/>
    </xf>
    <xf numFmtId="2" fontId="12" fillId="0" borderId="42" xfId="0" applyNumberFormat="1" applyFont="1" applyBorder="1" applyAlignment="1" applyProtection="1">
      <alignment horizontal="center"/>
      <protection locked="0"/>
    </xf>
    <xf numFmtId="2" fontId="12" fillId="0" borderId="44" xfId="0" applyNumberFormat="1" applyFont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170" fontId="12" fillId="0" borderId="42" xfId="0" applyNumberFormat="1" applyFont="1" applyBorder="1" applyAlignment="1" applyProtection="1">
      <alignment horizontal="center"/>
      <protection locked="0"/>
    </xf>
    <xf numFmtId="2" fontId="12" fillId="0" borderId="44" xfId="0" applyNumberFormat="1" applyFont="1" applyBorder="1" applyAlignment="1" applyProtection="1">
      <alignment horizontal="right" indent="1"/>
      <protection locked="0"/>
    </xf>
    <xf numFmtId="43" fontId="12" fillId="0" borderId="42" xfId="1" applyFont="1" applyFill="1" applyBorder="1" applyAlignment="1" applyProtection="1">
      <alignment horizontal="center"/>
      <protection locked="0"/>
    </xf>
    <xf numFmtId="0" fontId="0" fillId="11" borderId="39" xfId="0" applyFill="1" applyBorder="1" applyProtection="1">
      <protection locked="0" hidden="1"/>
    </xf>
    <xf numFmtId="0" fontId="0" fillId="11" borderId="40" xfId="0" applyFill="1" applyBorder="1" applyProtection="1">
      <protection locked="0" hidden="1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165" fontId="24" fillId="0" borderId="46" xfId="0" applyNumberFormat="1" applyFont="1" applyBorder="1" applyAlignment="1" applyProtection="1">
      <alignment horizontal="center"/>
      <protection locked="0"/>
    </xf>
    <xf numFmtId="166" fontId="12" fillId="0" borderId="47" xfId="0" applyNumberFormat="1" applyFont="1" applyBorder="1" applyAlignment="1" applyProtection="1">
      <alignment horizontal="center"/>
      <protection locked="0"/>
    </xf>
    <xf numFmtId="167" fontId="12" fillId="0" borderId="4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23" fillId="0" borderId="35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/>
      <protection locked="0"/>
    </xf>
    <xf numFmtId="169" fontId="23" fillId="0" borderId="35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170" fontId="0" fillId="0" borderId="0" xfId="0" applyNumberFormat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right" indent="1"/>
      <protection locked="0"/>
    </xf>
    <xf numFmtId="43" fontId="2" fillId="0" borderId="0" xfId="1" applyFont="1" applyBorder="1" applyAlignment="1" applyProtection="1">
      <alignment horizontal="center"/>
      <protection locked="0"/>
    </xf>
    <xf numFmtId="0" fontId="0" fillId="11" borderId="46" xfId="0" applyFill="1" applyBorder="1" applyProtection="1">
      <protection locked="0" hidden="1"/>
    </xf>
    <xf numFmtId="0" fontId="0" fillId="11" borderId="47" xfId="0" applyFill="1" applyBorder="1" applyProtection="1">
      <protection locked="0" hidden="1"/>
    </xf>
    <xf numFmtId="0" fontId="5" fillId="4" borderId="50" xfId="5" applyBorder="1" applyAlignment="1" applyProtection="1">
      <alignment horizontal="center" vertical="center" wrapText="1"/>
      <protection locked="0"/>
    </xf>
    <xf numFmtId="0" fontId="5" fillId="4" borderId="51" xfId="5" applyBorder="1" applyAlignment="1" applyProtection="1">
      <alignment horizontal="center" vertical="center" wrapText="1"/>
      <protection locked="0"/>
    </xf>
    <xf numFmtId="0" fontId="25" fillId="6" borderId="52" xfId="7" applyFont="1" applyBorder="1" applyAlignment="1" applyProtection="1">
      <alignment horizontal="center" vertical="center" wrapText="1"/>
      <protection locked="0"/>
    </xf>
    <xf numFmtId="0" fontId="25" fillId="6" borderId="50" xfId="7" applyFont="1" applyBorder="1" applyAlignment="1" applyProtection="1">
      <alignment horizontal="center" vertical="center" wrapText="1"/>
      <protection locked="0"/>
    </xf>
    <xf numFmtId="0" fontId="25" fillId="6" borderId="51" xfId="7" applyFont="1" applyBorder="1" applyAlignment="1" applyProtection="1">
      <alignment horizontal="center" vertical="center" wrapText="1"/>
      <protection locked="0"/>
    </xf>
    <xf numFmtId="0" fontId="26" fillId="11" borderId="52" xfId="6" applyFont="1" applyFill="1" applyBorder="1" applyAlignment="1" applyProtection="1">
      <alignment horizontal="center" vertical="center" wrapText="1"/>
      <protection locked="0" hidden="1"/>
    </xf>
    <xf numFmtId="0" fontId="26" fillId="11" borderId="51" xfId="6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0" xfId="0" applyFill="1"/>
    <xf numFmtId="164" fontId="23" fillId="0" borderId="0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>
      <alignment horizontal="center"/>
    </xf>
    <xf numFmtId="166" fontId="12" fillId="0" borderId="0" xfId="0" applyNumberFormat="1" applyFont="1" applyBorder="1" applyAlignment="1" applyProtection="1">
      <alignment horizontal="center"/>
      <protection locked="0"/>
    </xf>
    <xf numFmtId="167" fontId="12" fillId="0" borderId="0" xfId="0" applyNumberFormat="1" applyFont="1" applyBorder="1" applyAlignment="1" applyProtection="1">
      <alignment horizontal="center"/>
      <protection locked="0"/>
    </xf>
    <xf numFmtId="168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169" fontId="23" fillId="0" borderId="0" xfId="0" applyNumberFormat="1" applyFont="1" applyBorder="1" applyAlignment="1" applyProtection="1">
      <alignment horizontal="right" vertical="center"/>
      <protection locked="0"/>
    </xf>
    <xf numFmtId="2" fontId="12" fillId="0" borderId="0" xfId="0" applyNumberFormat="1" applyFont="1" applyBorder="1" applyAlignment="1" applyProtection="1">
      <alignment horizontal="center"/>
      <protection locked="0"/>
    </xf>
    <xf numFmtId="170" fontId="12" fillId="0" borderId="0" xfId="0" applyNumberFormat="1" applyFont="1" applyBorder="1" applyAlignment="1" applyProtection="1">
      <alignment horizontal="center"/>
      <protection locked="0"/>
    </xf>
    <xf numFmtId="2" fontId="12" fillId="0" borderId="0" xfId="0" applyNumberFormat="1" applyFont="1" applyBorder="1" applyAlignment="1" applyProtection="1">
      <alignment horizontal="right" indent="1"/>
      <protection locked="0"/>
    </xf>
    <xf numFmtId="43" fontId="12" fillId="0" borderId="0" xfId="1" applyFont="1" applyFill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NumberFormat="1"/>
    <xf numFmtId="2" fontId="23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Alignment="1">
      <alignment wrapText="1"/>
    </xf>
    <xf numFmtId="0" fontId="27" fillId="0" borderId="0" xfId="0" quotePrefix="1" applyFont="1" applyAlignment="1">
      <alignment horizontal="center" wrapText="1"/>
    </xf>
    <xf numFmtId="0" fontId="28" fillId="0" borderId="0" xfId="0" applyFont="1"/>
    <xf numFmtId="0" fontId="28" fillId="6" borderId="50" xfId="7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/>
      <protection locked="0"/>
    </xf>
    <xf numFmtId="10" fontId="30" fillId="0" borderId="43" xfId="2" applyNumberFormat="1" applyFont="1" applyFill="1" applyBorder="1" applyAlignment="1" applyProtection="1">
      <alignment horizontal="center"/>
      <protection locked="0"/>
    </xf>
    <xf numFmtId="10" fontId="30" fillId="0" borderId="35" xfId="2" applyNumberFormat="1" applyFont="1" applyFill="1" applyBorder="1" applyAlignment="1" applyProtection="1">
      <alignment horizontal="center"/>
      <protection locked="0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2" fillId="12" borderId="0" xfId="0" applyFont="1" applyFill="1" applyAlignment="1">
      <alignment horizontal="center"/>
    </xf>
    <xf numFmtId="0" fontId="28" fillId="12" borderId="0" xfId="0" applyFont="1" applyFill="1"/>
    <xf numFmtId="0" fontId="18" fillId="8" borderId="6" xfId="0" applyFont="1" applyFill="1" applyBorder="1" applyAlignment="1" applyProtection="1">
      <alignment vertical="center"/>
      <protection hidden="1"/>
    </xf>
    <xf numFmtId="0" fontId="31" fillId="0" borderId="0" xfId="0" applyFont="1"/>
    <xf numFmtId="0" fontId="32" fillId="0" borderId="0" xfId="0" applyFont="1"/>
    <xf numFmtId="0" fontId="0" fillId="12" borderId="0" xfId="0" quotePrefix="1" applyFill="1"/>
    <xf numFmtId="0" fontId="0" fillId="12" borderId="0" xfId="0" quotePrefix="1" applyFill="1" applyAlignment="1">
      <alignment horizontal="center"/>
    </xf>
    <xf numFmtId="0" fontId="1" fillId="8" borderId="19" xfId="6" applyFill="1" applyBorder="1" applyAlignment="1">
      <alignment horizontal="left" vertical="center" wrapText="1" indent="1"/>
    </xf>
    <xf numFmtId="0" fontId="1" fillId="8" borderId="0" xfId="6" applyFill="1" applyBorder="1" applyAlignment="1">
      <alignment horizontal="left" vertical="center" wrapText="1" indent="1"/>
    </xf>
    <xf numFmtId="0" fontId="1" fillId="8" borderId="20" xfId="6" applyFill="1" applyBorder="1" applyAlignment="1">
      <alignment horizontal="left" vertical="center" wrapText="1" indent="1"/>
    </xf>
    <xf numFmtId="0" fontId="16" fillId="8" borderId="24" xfId="9" applyFont="1" applyFill="1" applyBorder="1" applyAlignment="1" applyProtection="1">
      <alignment horizontal="left" vertical="center" indent="9"/>
    </xf>
    <xf numFmtId="0" fontId="16" fillId="8" borderId="25" xfId="9" applyFont="1" applyFill="1" applyBorder="1" applyAlignment="1" applyProtection="1">
      <alignment horizontal="left" vertical="center" indent="9"/>
    </xf>
    <xf numFmtId="0" fontId="16" fillId="8" borderId="26" xfId="9" applyFont="1" applyFill="1" applyBorder="1" applyAlignment="1" applyProtection="1">
      <alignment horizontal="left" vertical="center" indent="9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1" fillId="12" borderId="0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</cellXfs>
  <cellStyles count="10">
    <cellStyle name="20% - Énfasis1" xfId="6" builtinId="30"/>
    <cellStyle name="60% - Énfasis1" xfId="7" builtinId="32"/>
    <cellStyle name="Énfasis1" xfId="5" builtinId="29"/>
    <cellStyle name="Hipervínculo" xfId="9" builtinId="8"/>
    <cellStyle name="Hyperlink" xfId="8" xr:uid="{00000000-000B-0000-0000-000008000000}"/>
    <cellStyle name="Millares" xfId="1" builtinId="3"/>
    <cellStyle name="Neutral" xfId="3" builtinId="28"/>
    <cellStyle name="Normal" xfId="0" builtinId="0"/>
    <cellStyle name="Porcentaje" xfId="2" builtinId="5"/>
    <cellStyle name="Salida" xfId="4" builtinId="21"/>
  </cellStyles>
  <dxfs count="2">
    <dxf>
      <font>
        <b val="0"/>
        <condense val="0"/>
        <extend val="0"/>
        <color indexed="9"/>
      </font>
      <fill>
        <patternFill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>
          <fgColor indexed="60"/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gnacioonline.com.ar/" TargetMode="External"/><Relationship Id="rId2" Type="http://schemas.openxmlformats.org/officeDocument/2006/relationships/hyperlink" Target="http://creativecommons.org/licenses/by-nc-sa/3.0/" TargetMode="External"/><Relationship Id="rId1" Type="http://schemas.openxmlformats.org/officeDocument/2006/relationships/hyperlink" Target="http://creativecommons.org/licenses/by-nc-sa/3.0/deed.es_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H1" sqref="H1"/>
    </sheetView>
  </sheetViews>
  <sheetFormatPr defaultColWidth="11.42578125" defaultRowHeight="15"/>
  <cols>
    <col min="1" max="1" width="11.42578125" style="52"/>
    <col min="2" max="2" width="13.5703125" style="52" customWidth="1"/>
    <col min="3" max="9" width="9.140625" style="52"/>
    <col min="10" max="10" width="7.42578125" style="52" customWidth="1"/>
    <col min="11" max="16384" width="11.42578125" style="52"/>
  </cols>
  <sheetData>
    <row r="1" spans="2:9">
      <c r="H1" s="39">
        <v>1</v>
      </c>
      <c r="I1" s="40" t="s">
        <v>0</v>
      </c>
    </row>
    <row r="2" spans="2:9">
      <c r="B2" s="49"/>
      <c r="C2" s="50"/>
      <c r="D2" s="50"/>
      <c r="E2" s="50"/>
      <c r="F2" s="51"/>
      <c r="H2" s="39">
        <v>2</v>
      </c>
      <c r="I2" s="40" t="s">
        <v>1</v>
      </c>
    </row>
    <row r="3" spans="2:9">
      <c r="B3" s="53"/>
      <c r="C3" s="54"/>
      <c r="D3" s="54"/>
      <c r="E3" s="54"/>
      <c r="F3" s="55"/>
      <c r="H3" s="39">
        <v>3</v>
      </c>
      <c r="I3" s="40">
        <v>0</v>
      </c>
    </row>
    <row r="4" spans="2:9">
      <c r="B4" s="53"/>
      <c r="C4" s="54"/>
      <c r="D4" s="54"/>
      <c r="E4" s="54"/>
      <c r="F4" s="55"/>
      <c r="H4" s="39">
        <v>4</v>
      </c>
      <c r="I4" s="41">
        <v>0.105</v>
      </c>
    </row>
    <row r="5" spans="2:9">
      <c r="B5" s="53"/>
      <c r="C5" s="54"/>
      <c r="D5" s="54"/>
      <c r="E5" s="54"/>
      <c r="F5" s="55"/>
      <c r="H5" s="39">
        <v>5</v>
      </c>
      <c r="I5" s="40">
        <v>0.21</v>
      </c>
    </row>
    <row r="6" spans="2:9">
      <c r="B6" s="53"/>
      <c r="C6" s="54"/>
      <c r="D6" s="54"/>
      <c r="E6" s="54"/>
      <c r="F6" s="55"/>
    </row>
    <row r="7" spans="2:9">
      <c r="B7" s="53"/>
      <c r="C7" s="54"/>
      <c r="D7" s="54"/>
      <c r="E7" s="54"/>
      <c r="F7" s="55"/>
    </row>
    <row r="8" spans="2:9" ht="15" customHeight="1">
      <c r="B8" s="165" t="s">
        <v>2</v>
      </c>
      <c r="C8" s="166"/>
      <c r="D8" s="166"/>
      <c r="E8" s="166"/>
      <c r="F8" s="167"/>
    </row>
    <row r="9" spans="2:9" ht="15" customHeight="1">
      <c r="B9" s="165"/>
      <c r="C9" s="166"/>
      <c r="D9" s="166"/>
      <c r="E9" s="166"/>
      <c r="F9" s="167"/>
    </row>
    <row r="10" spans="2:9" ht="15" customHeight="1">
      <c r="B10" s="165"/>
      <c r="C10" s="166"/>
      <c r="D10" s="166"/>
      <c r="E10" s="166"/>
      <c r="F10" s="167"/>
    </row>
    <row r="11" spans="2:9" ht="15" customHeight="1">
      <c r="B11" s="165" t="s">
        <v>3</v>
      </c>
      <c r="C11" s="166"/>
      <c r="D11" s="166"/>
      <c r="E11" s="166"/>
      <c r="F11" s="167"/>
    </row>
    <row r="12" spans="2:9" ht="15" customHeight="1">
      <c r="B12" s="165"/>
      <c r="C12" s="166"/>
      <c r="D12" s="166"/>
      <c r="E12" s="166"/>
      <c r="F12" s="167"/>
    </row>
    <row r="13" spans="2:9" ht="15" customHeight="1">
      <c r="B13" s="165"/>
      <c r="C13" s="166"/>
      <c r="D13" s="166"/>
      <c r="E13" s="166"/>
      <c r="F13" s="167"/>
    </row>
    <row r="14" spans="2:9" ht="15" customHeight="1">
      <c r="B14" s="165"/>
      <c r="C14" s="166"/>
      <c r="D14" s="166"/>
      <c r="E14" s="166"/>
      <c r="F14" s="167"/>
    </row>
    <row r="15" spans="2:9" ht="15" customHeight="1">
      <c r="B15" s="165"/>
      <c r="C15" s="166"/>
      <c r="D15" s="166"/>
      <c r="E15" s="166"/>
      <c r="F15" s="167"/>
    </row>
    <row r="16" spans="2:9" ht="15" customHeight="1">
      <c r="B16" s="56"/>
      <c r="C16" s="57" t="s">
        <v>4</v>
      </c>
      <c r="D16" s="58"/>
      <c r="E16" s="58"/>
      <c r="F16" s="59"/>
    </row>
    <row r="17" spans="1:10">
      <c r="B17" s="60"/>
    </row>
    <row r="18" spans="1:10" s="61" customFormat="1" ht="15" customHeight="1">
      <c r="B18" s="168" t="s">
        <v>5</v>
      </c>
      <c r="C18" s="169"/>
      <c r="D18" s="169"/>
      <c r="E18" s="169"/>
      <c r="F18" s="169"/>
      <c r="G18" s="169"/>
      <c r="H18" s="169"/>
      <c r="I18" s="169"/>
      <c r="J18" s="170"/>
    </row>
    <row r="19" spans="1:10" ht="15.75">
      <c r="B19" s="62" t="s">
        <v>6</v>
      </c>
      <c r="C19" s="63"/>
      <c r="D19" s="63"/>
      <c r="E19" s="63"/>
      <c r="F19" s="63"/>
      <c r="G19" s="63"/>
      <c r="H19" s="63"/>
      <c r="I19" s="63"/>
      <c r="J19" s="64"/>
    </row>
    <row r="20" spans="1:10">
      <c r="B20" s="65" t="s">
        <v>7</v>
      </c>
      <c r="C20" s="63"/>
      <c r="D20" s="63"/>
      <c r="E20" s="63"/>
      <c r="F20" s="63"/>
      <c r="G20" s="63"/>
      <c r="H20" s="63"/>
      <c r="I20" s="63"/>
      <c r="J20" s="64"/>
    </row>
    <row r="21" spans="1:10">
      <c r="B21" s="66"/>
      <c r="C21" s="67"/>
      <c r="D21" s="67"/>
      <c r="E21" s="67"/>
      <c r="F21" s="67"/>
      <c r="G21" s="67"/>
      <c r="H21" s="67"/>
      <c r="I21" s="67"/>
      <c r="J21" s="68"/>
    </row>
    <row r="23" spans="1:10">
      <c r="A23" s="153">
        <v>0.27</v>
      </c>
    </row>
    <row r="25" spans="1:10">
      <c r="A25" s="69"/>
    </row>
  </sheetData>
  <mergeCells count="3">
    <mergeCell ref="B8:F10"/>
    <mergeCell ref="B11:F15"/>
    <mergeCell ref="B18:J18"/>
  </mergeCells>
  <dataValidations count="1">
    <dataValidation type="list" allowBlank="1" showInputMessage="1" showErrorMessage="1" sqref="A23" xr:uid="{6FE4956C-FC95-49D2-87A1-48F36FCF3046}">
      <formula1>INDIRECT("Tablas!$B$208:$B$215")</formula1>
    </dataValidation>
  </dataValidations>
  <hyperlinks>
    <hyperlink ref="B18" r:id="rId1" display="http://creativecommons.org/licenses/by-nc-sa/3.0/deed.es_AR" xr:uid="{BE0E0330-8B55-47EF-9E40-D9D332B79801}"/>
    <hyperlink ref="B20" r:id="rId2" display="http://creativecommons.org/licenses/by-nc-sa/3.0/" xr:uid="{9F0D4806-D1D4-4B31-A79E-2C2FE1A15FDE}"/>
    <hyperlink ref="C16" r:id="rId3" xr:uid="{CCEB1F87-F1E0-4F79-B321-B8343AB096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5B13-70ED-447F-B801-2F1517F33F7C}">
  <dimension ref="A1:BI24"/>
  <sheetViews>
    <sheetView tabSelected="1" workbookViewId="0">
      <selection activeCell="A10" sqref="A10:A23"/>
    </sheetView>
  </sheetViews>
  <sheetFormatPr defaultRowHeight="15"/>
  <cols>
    <col min="5" max="5" width="21.5703125" bestFit="1" customWidth="1"/>
    <col min="8" max="8" width="10.5703125" bestFit="1" customWidth="1"/>
    <col min="9" max="9" width="13.140625" bestFit="1" customWidth="1"/>
    <col min="10" max="10" width="14.5703125" bestFit="1" customWidth="1"/>
    <col min="19" max="19" width="12.140625" bestFit="1" customWidth="1"/>
    <col min="24" max="24" width="16.85546875" bestFit="1" customWidth="1"/>
    <col min="28" max="28" width="9.140625" style="150"/>
    <col min="30" max="31" width="20.7109375" customWidth="1"/>
    <col min="32" max="32" width="3.140625" bestFit="1" customWidth="1"/>
    <col min="33" max="60" width="5.7109375" customWidth="1"/>
    <col min="61" max="61" width="2.140625" style="130" bestFit="1" customWidth="1"/>
  </cols>
  <sheetData>
    <row r="1" spans="1:61" ht="28.5">
      <c r="A1" s="160" t="s">
        <v>8</v>
      </c>
      <c r="B1" s="160"/>
      <c r="C1" s="70" t="s">
        <v>9</v>
      </c>
      <c r="AF1" s="155"/>
      <c r="AG1" s="162" t="s">
        <v>10</v>
      </c>
      <c r="AH1" s="161"/>
      <c r="BI1" s="155"/>
    </row>
    <row r="2" spans="1:61" s="128" customFormat="1" ht="69.75" customHeight="1">
      <c r="A2" s="71" t="s">
        <v>11</v>
      </c>
      <c r="B2" s="72" t="s">
        <v>12</v>
      </c>
      <c r="C2" s="121" t="s">
        <v>13</v>
      </c>
      <c r="D2" s="121" t="s">
        <v>14</v>
      </c>
      <c r="E2" s="121" t="s">
        <v>15</v>
      </c>
      <c r="F2" s="121" t="s">
        <v>16</v>
      </c>
      <c r="G2" s="121" t="s">
        <v>17</v>
      </c>
      <c r="H2" s="121" t="s">
        <v>18</v>
      </c>
      <c r="I2" s="121" t="s">
        <v>19</v>
      </c>
      <c r="J2" s="121" t="s">
        <v>20</v>
      </c>
      <c r="K2" s="121" t="s">
        <v>21</v>
      </c>
      <c r="L2" s="121" t="s">
        <v>22</v>
      </c>
      <c r="M2" s="121" t="s">
        <v>23</v>
      </c>
      <c r="N2" s="121" t="s">
        <v>24</v>
      </c>
      <c r="O2" s="121" t="s">
        <v>25</v>
      </c>
      <c r="P2" s="121" t="s">
        <v>26</v>
      </c>
      <c r="Q2" s="121" t="s">
        <v>27</v>
      </c>
      <c r="R2" s="121" t="s">
        <v>28</v>
      </c>
      <c r="S2" s="121" t="s">
        <v>29</v>
      </c>
      <c r="T2" s="121" t="s">
        <v>30</v>
      </c>
      <c r="U2" s="121" t="s">
        <v>31</v>
      </c>
      <c r="V2" s="121" t="s">
        <v>32</v>
      </c>
      <c r="W2" s="121" t="s">
        <v>33</v>
      </c>
      <c r="X2" s="121" t="s">
        <v>34</v>
      </c>
      <c r="Y2" s="122" t="s">
        <v>35</v>
      </c>
      <c r="Z2" s="123" t="s">
        <v>36</v>
      </c>
      <c r="AA2" s="124" t="s">
        <v>37</v>
      </c>
      <c r="AB2" s="151" t="s">
        <v>38</v>
      </c>
      <c r="AC2" s="125" t="s">
        <v>39</v>
      </c>
      <c r="AD2" s="126" t="s">
        <v>40</v>
      </c>
      <c r="AE2" s="127" t="s">
        <v>41</v>
      </c>
      <c r="AF2" s="156" t="s">
        <v>42</v>
      </c>
      <c r="AG2" s="128" t="s">
        <v>43</v>
      </c>
      <c r="AH2" s="128" t="s">
        <v>44</v>
      </c>
      <c r="AI2" s="128" t="s">
        <v>45</v>
      </c>
      <c r="AJ2" s="128" t="s">
        <v>46</v>
      </c>
      <c r="AK2" s="128" t="s">
        <v>47</v>
      </c>
      <c r="AL2" s="128" t="s">
        <v>48</v>
      </c>
      <c r="AM2" s="128" t="s">
        <v>49</v>
      </c>
      <c r="AN2" s="128" t="s">
        <v>50</v>
      </c>
      <c r="AO2" s="128" t="s">
        <v>51</v>
      </c>
      <c r="AP2" s="128" t="s">
        <v>52</v>
      </c>
      <c r="AQ2" s="128" t="s">
        <v>53</v>
      </c>
      <c r="AR2" s="128" t="s">
        <v>54</v>
      </c>
      <c r="AS2" s="128" t="s">
        <v>55</v>
      </c>
      <c r="AT2" s="128" t="s">
        <v>56</v>
      </c>
      <c r="AU2" s="128" t="s">
        <v>57</v>
      </c>
      <c r="AV2" s="128" t="s">
        <v>58</v>
      </c>
      <c r="AW2" s="128" t="s">
        <v>59</v>
      </c>
      <c r="AX2" s="128" t="s">
        <v>60</v>
      </c>
      <c r="AY2" s="128" t="s">
        <v>61</v>
      </c>
      <c r="AZ2" s="128" t="s">
        <v>62</v>
      </c>
      <c r="BA2" s="128" t="s">
        <v>63</v>
      </c>
      <c r="BB2" s="128" t="s">
        <v>64</v>
      </c>
      <c r="BC2" s="128" t="s">
        <v>65</v>
      </c>
      <c r="BD2" s="128" t="s">
        <v>66</v>
      </c>
      <c r="BE2" s="128" t="s">
        <v>67</v>
      </c>
      <c r="BF2" s="128" t="s">
        <v>68</v>
      </c>
      <c r="BG2" s="128" t="s">
        <v>69</v>
      </c>
      <c r="BH2" s="128" t="s">
        <v>70</v>
      </c>
      <c r="BI2" s="156"/>
    </row>
    <row r="3" spans="1:61" s="80" customFormat="1">
      <c r="A3" s="73" t="s">
        <v>71</v>
      </c>
      <c r="B3" s="73">
        <v>1</v>
      </c>
      <c r="C3" s="74">
        <v>2</v>
      </c>
      <c r="D3" s="75">
        <v>3</v>
      </c>
      <c r="E3" s="75">
        <v>4</v>
      </c>
      <c r="F3" s="76">
        <v>5</v>
      </c>
      <c r="G3" s="74">
        <v>6</v>
      </c>
      <c r="H3" s="76">
        <v>7</v>
      </c>
      <c r="I3" s="73">
        <v>8</v>
      </c>
      <c r="J3" s="77">
        <v>9</v>
      </c>
      <c r="K3" s="73">
        <v>10</v>
      </c>
      <c r="L3" s="73">
        <v>11</v>
      </c>
      <c r="M3" s="73">
        <v>12</v>
      </c>
      <c r="N3" s="73">
        <v>13</v>
      </c>
      <c r="O3" s="73">
        <v>14</v>
      </c>
      <c r="P3" s="73">
        <v>15</v>
      </c>
      <c r="Q3" s="73">
        <v>16</v>
      </c>
      <c r="R3" s="75">
        <v>17</v>
      </c>
      <c r="S3" s="73">
        <v>18</v>
      </c>
      <c r="T3" s="73">
        <v>19</v>
      </c>
      <c r="U3" s="75">
        <v>20</v>
      </c>
      <c r="V3" s="73">
        <v>21</v>
      </c>
      <c r="W3" s="73">
        <v>22</v>
      </c>
      <c r="X3" s="73">
        <v>23</v>
      </c>
      <c r="Y3" s="73">
        <v>24</v>
      </c>
      <c r="Z3" s="73">
        <v>25</v>
      </c>
      <c r="AA3" s="73">
        <v>26</v>
      </c>
      <c r="AB3" s="152">
        <v>27</v>
      </c>
      <c r="AC3" s="78">
        <v>28</v>
      </c>
      <c r="AD3" s="79" t="s">
        <v>72</v>
      </c>
      <c r="AE3" s="79" t="s">
        <v>72</v>
      </c>
      <c r="AF3" s="157">
        <v>0</v>
      </c>
      <c r="AG3" s="80">
        <v>1</v>
      </c>
      <c r="AH3" s="80">
        <v>2</v>
      </c>
      <c r="AI3" s="80">
        <v>3</v>
      </c>
      <c r="AJ3" s="80">
        <v>4</v>
      </c>
      <c r="AK3" s="80">
        <v>5</v>
      </c>
      <c r="AL3" s="80">
        <v>6</v>
      </c>
      <c r="AM3" s="80">
        <v>7</v>
      </c>
      <c r="AN3" s="80">
        <v>8</v>
      </c>
      <c r="AO3" s="80">
        <v>9</v>
      </c>
      <c r="AP3" s="80">
        <v>10</v>
      </c>
      <c r="AQ3" s="80">
        <v>11</v>
      </c>
      <c r="AR3" s="80">
        <v>12</v>
      </c>
      <c r="AS3" s="80">
        <v>13</v>
      </c>
      <c r="AT3" s="80">
        <v>14</v>
      </c>
      <c r="AU3" s="80">
        <v>15</v>
      </c>
      <c r="AV3" s="80">
        <v>16</v>
      </c>
      <c r="AW3" s="80">
        <v>17</v>
      </c>
      <c r="AX3" s="80">
        <v>18</v>
      </c>
      <c r="AY3" s="80">
        <v>19</v>
      </c>
      <c r="AZ3" s="80">
        <v>20</v>
      </c>
      <c r="BA3" s="80">
        <v>21</v>
      </c>
      <c r="BB3" s="80">
        <v>22</v>
      </c>
      <c r="BC3" s="80">
        <v>23</v>
      </c>
      <c r="BD3" s="80">
        <v>24</v>
      </c>
      <c r="BE3" s="80">
        <v>25</v>
      </c>
      <c r="BF3" s="80">
        <v>26</v>
      </c>
      <c r="BG3" s="80">
        <v>27</v>
      </c>
      <c r="BH3" s="80">
        <v>28</v>
      </c>
      <c r="BI3" s="157"/>
    </row>
    <row r="4" spans="1:61" s="103" customFormat="1">
      <c r="A4" s="81">
        <v>1</v>
      </c>
      <c r="B4" s="82">
        <v>44351</v>
      </c>
      <c r="C4" s="83" t="s">
        <v>73</v>
      </c>
      <c r="D4" s="84">
        <v>88</v>
      </c>
      <c r="E4" s="85">
        <v>1</v>
      </c>
      <c r="F4" s="86"/>
      <c r="G4" s="87">
        <v>80</v>
      </c>
      <c r="H4" s="88">
        <v>30590360763</v>
      </c>
      <c r="I4" s="89" t="s">
        <v>74</v>
      </c>
      <c r="J4" s="90">
        <v>665.09999999999991</v>
      </c>
      <c r="K4" s="91">
        <v>1.23</v>
      </c>
      <c r="L4" s="90">
        <v>0</v>
      </c>
      <c r="M4" s="92">
        <v>0</v>
      </c>
      <c r="N4" s="93">
        <v>0</v>
      </c>
      <c r="O4" s="91">
        <v>0</v>
      </c>
      <c r="P4" s="93">
        <v>0</v>
      </c>
      <c r="Q4" s="94">
        <v>0</v>
      </c>
      <c r="R4" s="95" t="s">
        <v>75</v>
      </c>
      <c r="S4" s="96">
        <v>1</v>
      </c>
      <c r="T4" s="97">
        <v>1</v>
      </c>
      <c r="U4" s="87">
        <v>0</v>
      </c>
      <c r="V4" s="98">
        <v>115.43</v>
      </c>
      <c r="W4" s="91">
        <v>0</v>
      </c>
      <c r="X4" s="98"/>
      <c r="Y4" s="95"/>
      <c r="Z4" s="93">
        <v>0</v>
      </c>
      <c r="AA4" s="99">
        <v>549.66999999999996</v>
      </c>
      <c r="AB4" s="153">
        <v>0.21</v>
      </c>
      <c r="AC4" s="100">
        <v>115.43</v>
      </c>
      <c r="AD4" s="101" t="s">
        <v>76</v>
      </c>
      <c r="AE4" s="102" t="s">
        <v>77</v>
      </c>
      <c r="AF4" s="158">
        <v>0</v>
      </c>
      <c r="BI4" s="158"/>
    </row>
    <row r="5" spans="1:61" s="80" customFormat="1">
      <c r="A5" s="104">
        <v>2</v>
      </c>
      <c r="B5" s="82">
        <v>42005</v>
      </c>
      <c r="C5" s="105" t="s">
        <v>78</v>
      </c>
      <c r="D5" s="106">
        <v>1</v>
      </c>
      <c r="E5" s="107">
        <v>2</v>
      </c>
      <c r="F5" s="108"/>
      <c r="G5" s="109">
        <v>80</v>
      </c>
      <c r="H5" s="88">
        <v>30590360763</v>
      </c>
      <c r="I5" s="110" t="s">
        <v>79</v>
      </c>
      <c r="J5" s="90">
        <v>187.43</v>
      </c>
      <c r="K5" s="111"/>
      <c r="L5" s="90">
        <v>0</v>
      </c>
      <c r="M5" s="112">
        <v>0</v>
      </c>
      <c r="N5" s="108"/>
      <c r="O5" s="111"/>
      <c r="P5" s="108"/>
      <c r="Q5" s="113"/>
      <c r="R5" s="114" t="s">
        <v>75</v>
      </c>
      <c r="S5" s="115">
        <v>1</v>
      </c>
      <c r="T5" s="108">
        <v>1</v>
      </c>
      <c r="U5" s="109">
        <v>0</v>
      </c>
      <c r="V5" s="116">
        <f>+AC5</f>
        <v>32.529000000000003</v>
      </c>
      <c r="W5" s="111"/>
      <c r="X5" s="108"/>
      <c r="Y5" s="111"/>
      <c r="Z5" s="108"/>
      <c r="AA5" s="117">
        <v>154.9</v>
      </c>
      <c r="AB5" s="154">
        <v>0.21</v>
      </c>
      <c r="AC5" s="118">
        <v>32.529000000000003</v>
      </c>
      <c r="AD5" s="119" t="s">
        <v>80</v>
      </c>
      <c r="AE5" s="120" t="s">
        <v>81</v>
      </c>
      <c r="AF5" s="157">
        <v>0</v>
      </c>
      <c r="BI5" s="157"/>
    </row>
    <row r="6" spans="1:61" s="80" customFormat="1">
      <c r="A6" s="104">
        <v>3</v>
      </c>
      <c r="B6" s="82">
        <v>42005</v>
      </c>
      <c r="C6" s="105" t="s">
        <v>73</v>
      </c>
      <c r="D6" s="106">
        <v>1</v>
      </c>
      <c r="E6" s="107">
        <v>4</v>
      </c>
      <c r="F6" s="108"/>
      <c r="G6" s="109">
        <v>80</v>
      </c>
      <c r="H6" s="88">
        <v>30590360763</v>
      </c>
      <c r="I6" s="110" t="s">
        <v>79</v>
      </c>
      <c r="J6" s="90">
        <v>963</v>
      </c>
      <c r="K6" s="111"/>
      <c r="L6" s="90">
        <v>0</v>
      </c>
      <c r="M6" s="112">
        <v>23.3</v>
      </c>
      <c r="N6" s="108"/>
      <c r="O6" s="111"/>
      <c r="P6" s="108"/>
      <c r="Q6" s="113"/>
      <c r="R6" s="114" t="s">
        <v>75</v>
      </c>
      <c r="S6" s="115">
        <v>1</v>
      </c>
      <c r="T6" s="108">
        <v>1</v>
      </c>
      <c r="U6" s="109">
        <v>0</v>
      </c>
      <c r="V6" s="116">
        <f t="shared" ref="V6:V8" si="0">+AC6</f>
        <v>163.0881</v>
      </c>
      <c r="W6" s="111"/>
      <c r="X6" s="108"/>
      <c r="Y6" s="111"/>
      <c r="Z6" s="108"/>
      <c r="AA6" s="117">
        <v>776.61</v>
      </c>
      <c r="AB6" s="154">
        <v>0.21</v>
      </c>
      <c r="AC6" s="118">
        <v>163.0881</v>
      </c>
      <c r="AD6" s="119" t="s">
        <v>82</v>
      </c>
      <c r="AE6" s="120" t="s">
        <v>83</v>
      </c>
      <c r="AF6" s="157">
        <v>0</v>
      </c>
      <c r="BI6" s="157"/>
    </row>
    <row r="7" spans="1:61" s="80" customFormat="1">
      <c r="A7" s="81">
        <v>4</v>
      </c>
      <c r="B7" s="82">
        <v>42005</v>
      </c>
      <c r="C7" s="105" t="s">
        <v>73</v>
      </c>
      <c r="D7" s="106">
        <v>1</v>
      </c>
      <c r="E7" s="107">
        <v>5</v>
      </c>
      <c r="F7" s="108"/>
      <c r="G7" s="109">
        <v>80</v>
      </c>
      <c r="H7" s="88">
        <v>30590360763</v>
      </c>
      <c r="I7" s="110" t="s">
        <v>79</v>
      </c>
      <c r="J7" s="90">
        <v>5592.35</v>
      </c>
      <c r="K7" s="111"/>
      <c r="L7" s="90">
        <v>0</v>
      </c>
      <c r="M7" s="112">
        <v>135.30000000000001</v>
      </c>
      <c r="N7" s="108"/>
      <c r="O7" s="111"/>
      <c r="P7" s="108"/>
      <c r="Q7" s="113"/>
      <c r="R7" s="114" t="s">
        <v>75</v>
      </c>
      <c r="S7" s="115">
        <v>1</v>
      </c>
      <c r="T7" s="108">
        <v>1</v>
      </c>
      <c r="U7" s="109">
        <v>0</v>
      </c>
      <c r="V7" s="116">
        <f t="shared" si="0"/>
        <v>947.09159999999997</v>
      </c>
      <c r="W7" s="111"/>
      <c r="X7" s="108"/>
      <c r="Y7" s="111"/>
      <c r="Z7" s="108"/>
      <c r="AA7" s="117">
        <v>4509.96</v>
      </c>
      <c r="AB7" s="154">
        <v>0.21</v>
      </c>
      <c r="AC7" s="118">
        <v>947.09159999999997</v>
      </c>
      <c r="AD7" s="119" t="s">
        <v>84</v>
      </c>
      <c r="AE7" s="120" t="s">
        <v>85</v>
      </c>
      <c r="AF7" s="157">
        <v>0</v>
      </c>
      <c r="BI7" s="157"/>
    </row>
    <row r="8" spans="1:61" s="80" customFormat="1">
      <c r="A8" s="104">
        <v>5</v>
      </c>
      <c r="B8" s="82">
        <v>42005</v>
      </c>
      <c r="C8" s="105" t="s">
        <v>73</v>
      </c>
      <c r="D8" s="106">
        <v>1</v>
      </c>
      <c r="E8" s="107">
        <v>7</v>
      </c>
      <c r="F8" s="108"/>
      <c r="G8" s="109">
        <v>80</v>
      </c>
      <c r="H8" s="88">
        <v>30590360763</v>
      </c>
      <c r="I8" s="110" t="s">
        <v>79</v>
      </c>
      <c r="J8" s="90">
        <v>566.28</v>
      </c>
      <c r="K8" s="111"/>
      <c r="L8" s="90">
        <v>0</v>
      </c>
      <c r="M8" s="112">
        <v>0</v>
      </c>
      <c r="N8" s="108"/>
      <c r="O8" s="111"/>
      <c r="P8" s="108"/>
      <c r="Q8" s="113"/>
      <c r="R8" s="114" t="s">
        <v>75</v>
      </c>
      <c r="S8" s="115">
        <v>1</v>
      </c>
      <c r="T8" s="108">
        <v>1</v>
      </c>
      <c r="U8" s="109">
        <v>0</v>
      </c>
      <c r="V8" s="116">
        <f t="shared" si="0"/>
        <v>98.28</v>
      </c>
      <c r="W8" s="111"/>
      <c r="X8" s="108"/>
      <c r="Y8" s="111"/>
      <c r="Z8" s="108"/>
      <c r="AA8" s="117">
        <v>468</v>
      </c>
      <c r="AB8" s="154">
        <v>0.21</v>
      </c>
      <c r="AC8" s="118">
        <v>98.28</v>
      </c>
      <c r="AD8" s="119" t="s">
        <v>86</v>
      </c>
      <c r="AE8" s="120" t="s">
        <v>87</v>
      </c>
      <c r="AF8" s="157">
        <v>0</v>
      </c>
      <c r="BI8" s="157"/>
    </row>
    <row r="9" spans="1:6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9"/>
      <c r="AC9" s="155"/>
      <c r="AD9" s="155"/>
      <c r="AE9" s="155"/>
      <c r="AF9" s="164" t="s">
        <v>88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64" t="s">
        <v>88</v>
      </c>
    </row>
    <row r="10" spans="1:61">
      <c r="A10" s="173">
        <v>1</v>
      </c>
      <c r="B10" s="131">
        <v>44352</v>
      </c>
      <c r="C10" s="132">
        <v>2</v>
      </c>
      <c r="D10" s="133">
        <v>88</v>
      </c>
      <c r="E10" s="134">
        <v>20</v>
      </c>
      <c r="F10" s="135"/>
      <c r="G10" s="136">
        <v>80</v>
      </c>
      <c r="H10" s="137">
        <v>30590360763</v>
      </c>
      <c r="I10" s="138" t="s">
        <v>89</v>
      </c>
      <c r="J10" s="147">
        <v>1234567890123.55</v>
      </c>
      <c r="K10" s="140">
        <v>2.5</v>
      </c>
      <c r="L10" s="139">
        <v>11.05</v>
      </c>
      <c r="M10" s="139">
        <v>12.05</v>
      </c>
      <c r="N10" s="140">
        <v>13.05</v>
      </c>
      <c r="O10" s="140">
        <v>14.05</v>
      </c>
      <c r="P10" s="140">
        <v>15.05</v>
      </c>
      <c r="Q10" s="140">
        <v>16.05</v>
      </c>
      <c r="R10" s="136" t="s">
        <v>75</v>
      </c>
      <c r="S10" s="136">
        <v>4124.6123459999999</v>
      </c>
      <c r="T10" s="144">
        <v>1</v>
      </c>
      <c r="U10" s="136" t="s">
        <v>65</v>
      </c>
      <c r="V10" s="141">
        <v>115.43</v>
      </c>
      <c r="W10" s="140">
        <v>22.22</v>
      </c>
      <c r="X10" s="144">
        <v>20178614259</v>
      </c>
      <c r="Y10" s="136">
        <v>281</v>
      </c>
      <c r="Z10" s="140">
        <v>311</v>
      </c>
      <c r="AA10" s="142">
        <v>549.66999999999996</v>
      </c>
      <c r="AB10" s="154">
        <v>0.21</v>
      </c>
      <c r="AC10" s="143">
        <v>115.43</v>
      </c>
      <c r="AD10" t="str">
        <f>CONCATENATE(AG10,AH10,AI10,AJ10,AK10,AL10,AM10,AN10,AO10,AP10,AQ10,AR10,AS10,AT10,AU10,AV10,AW10,AX10,AY10,AZ10,BA10,BB10,BC10,BD10,BE10)</f>
        <v>202106050020008800000000000000000020                8000000000030590360763C A R F E L sa                123456789012355000000000000250000000000001105000000000001205000000000001305000000000001405000000000001505000000000001605PES41246123461X00000000001154300000000000222220178614259                              000000000031100</v>
      </c>
      <c r="AE10" s="129" t="str">
        <f>CONCATENATE(AH10,AI10,AJ10,AL10,AM10, BF10,BG10,BH10)</f>
        <v>002000880000000000000000002080000000000305903607630000000000549670021000000000011543</v>
      </c>
      <c r="AF10" s="164">
        <v>1</v>
      </c>
      <c r="AG10" s="145" t="str">
        <f>TEXT(B10,"YYYYMMDD")</f>
        <v>20210605</v>
      </c>
      <c r="AH10" s="145" t="str">
        <f>TEXT(C10,"000")</f>
        <v>002</v>
      </c>
      <c r="AI10" s="145" t="str">
        <f>TEXT(D10,"00000")</f>
        <v>00088</v>
      </c>
      <c r="AJ10" s="145" t="str">
        <f>TEXT(E10,"00000000000000000000")</f>
        <v>00000000000000000020</v>
      </c>
      <c r="AK10" s="145" t="str">
        <f>TEXT(F10,"                ")</f>
        <v xml:space="preserve">                </v>
      </c>
      <c r="AL10" s="145" t="str">
        <f>TEXT(G10,"00")</f>
        <v>80</v>
      </c>
      <c r="AM10" s="145" t="str">
        <f>TEXT(H10,"00000000000000000000")</f>
        <v>00000000030590360763</v>
      </c>
      <c r="AN10" s="148" t="str">
        <f>CONCATENATE(LEFT(I10,30),REPT(" ",30-LEN(LEFT(I10,30))))</f>
        <v xml:space="preserve">C A R F E L sa                </v>
      </c>
      <c r="AO10" s="145" t="str">
        <f>TEXT(INT(J10*100),"0000000000000"&amp;RIGHT(TEXT(J10*100,"#0,00"),2))</f>
        <v>123456789012355</v>
      </c>
      <c r="AP10" s="145" t="str">
        <f>TEXT(INT(K10*100),"0000000000000"&amp;RIGHT(TEXT(K10*100,"#0,00"),2))</f>
        <v>000000000000250</v>
      </c>
      <c r="AQ10" s="145" t="str">
        <f>TEXT(INT(L10*100),"0000000000000"&amp;RIGHT(TEXT(L10*100,"#0,00"),2))</f>
        <v>000000000001105</v>
      </c>
      <c r="AR10" s="145" t="str">
        <f>TEXT(INT(M10*100),"0000000000000"&amp;RIGHT(TEXT(M10*100,"#0,00"),2))</f>
        <v>000000000001205</v>
      </c>
      <c r="AS10" s="145" t="str">
        <f>TEXT(INT(N10*100),"0000000000000"&amp;RIGHT(TEXT(N10*100,"#0,00"),2))</f>
        <v>000000000001305</v>
      </c>
      <c r="AT10" s="145" t="str">
        <f>TEXT(INT(O10*100),"0000000000000"&amp;RIGHT(TEXT(O10*100,"#0,00"),2))</f>
        <v>000000000001405</v>
      </c>
      <c r="AU10" s="145" t="str">
        <f>TEXT(INT(P10*100),"0000000000000"&amp;RIGHT(TEXT(P10*100,"#0,00"),2))</f>
        <v>000000000001505</v>
      </c>
      <c r="AV10" s="145" t="str">
        <f>TEXT(INT(Q10*100),"0000000000000"&amp;RIGHT(TEXT(Q10*100,"#0,00"),2))</f>
        <v>000000000001605</v>
      </c>
      <c r="AW10" s="145" t="str">
        <f t="shared" ref="AW10:AW23" si="1">R10</f>
        <v>PES</v>
      </c>
      <c r="AX10" s="145" t="str">
        <f>TEXT(INT(S10*1000000),"0000"&amp;RIGHT(TEXT(S10*1000000,"#0,000000"),6))</f>
        <v>4124612346</v>
      </c>
      <c r="AY10" s="146">
        <f>T10</f>
        <v>1</v>
      </c>
      <c r="AZ10" s="146" t="str">
        <f>U10</f>
        <v>X</v>
      </c>
      <c r="BA10" s="145" t="str">
        <f>TEXT(INT(V10*100),"0000000000000"&amp;RIGHT(TEXT(V10*100,"#0,00"),2))</f>
        <v>000000000011543</v>
      </c>
      <c r="BB10" s="145" t="str">
        <f>TEXT(INT(W10*100),"0000000000000"&amp;RIGHT(TEXT(W10*100,"#0,00"),2))</f>
        <v>000000000002222</v>
      </c>
      <c r="BC10" s="145" t="str">
        <f>TEXT(X10,"0000000000")</f>
        <v>20178614259</v>
      </c>
      <c r="BD10" s="145" t="str">
        <f>TEXT(Y10,"                              ")</f>
        <v xml:space="preserve">                              </v>
      </c>
      <c r="BE10" s="145" t="str">
        <f>TEXT(INT(Z10*100),"0000000000000"&amp;RIGHT(TEXT(Z10*100,"#0,00"),2))</f>
        <v>000000000031100</v>
      </c>
      <c r="BF10" s="149" t="str">
        <f>TEXT(INT(AA10*100),"0000000000000"&amp;RIGHT(TEXT(AA10*100,"#0,00"),2))</f>
        <v>000000000054967</v>
      </c>
      <c r="BG10" t="str">
        <f>TEXT(INT(AB10*100),"00"&amp;RIGHT(TEXT(AB10*100,"#0,00"),2))</f>
        <v>0021</v>
      </c>
      <c r="BH10" t="str">
        <f>TEXT(INT(AC10*100),"0000000000000"&amp;RIGHT(TEXT(AC10*100,"#0,00"),2))</f>
        <v>000000000011543</v>
      </c>
      <c r="BI10" s="164" t="s">
        <v>90</v>
      </c>
    </row>
    <row r="11" spans="1:61">
      <c r="A11" s="174">
        <v>2</v>
      </c>
      <c r="G11" s="136">
        <v>80</v>
      </c>
      <c r="I11" s="138" t="s">
        <v>89</v>
      </c>
      <c r="R11" s="136" t="s">
        <v>75</v>
      </c>
      <c r="X11" s="144">
        <v>20178614259</v>
      </c>
      <c r="AB11" s="154">
        <v>0.21</v>
      </c>
      <c r="AD11" t="str">
        <f t="shared" ref="AD11:AD23" si="2">CONCATENATE(AG11,AH11,AI11,AJ11,AK11,AL11,AM11,AN11,AO11,AP11,AQ11,AR11,AS11,AT11,AU11,AV11,AW11,AX11,AY11,AZ11,BA11,BB11,BC11,BD11,BE11)</f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1" s="129" t="str">
        <f>CONCATENATE(AH11,AI11,AJ11,AL11,AM11, BF11,BG11,BH11)</f>
        <v>000000000000000000000000000080000000000000000000000000000000000000021000000000000000</v>
      </c>
      <c r="AF11" s="164">
        <v>2</v>
      </c>
      <c r="AG11" s="145" t="str">
        <f t="shared" ref="AG11:AG23" si="3">TEXT(B11,"YYYYMMDD")</f>
        <v>19000100</v>
      </c>
      <c r="AH11" s="145" t="str">
        <f t="shared" ref="AH11:AH23" si="4">TEXT(C11,"000")</f>
        <v>000</v>
      </c>
      <c r="AI11" s="145" t="str">
        <f t="shared" ref="AI11:AI23" si="5">TEXT(D11,"00000")</f>
        <v>00000</v>
      </c>
      <c r="AJ11" s="145" t="str">
        <f t="shared" ref="AJ11:AJ23" si="6">TEXT(E11,"00000000000000000000")</f>
        <v>00000000000000000000</v>
      </c>
      <c r="AK11" s="145" t="str">
        <f t="shared" ref="AK11:AK23" si="7">TEXT(F11,"                ")</f>
        <v xml:space="preserve">                </v>
      </c>
      <c r="AL11" s="145" t="str">
        <f t="shared" ref="AL11:AL23" si="8">TEXT(G11,"00")</f>
        <v>80</v>
      </c>
      <c r="AM11" s="145" t="str">
        <f t="shared" ref="AM11:AM23" si="9">TEXT(H11,"00000000000000000000")</f>
        <v>00000000000000000000</v>
      </c>
      <c r="AN11" s="148" t="str">
        <f t="shared" ref="AN11:AN23" si="10">CONCATENATE(LEFT(I11,30),REPT(" ",30-LEN(LEFT(I11,30))))</f>
        <v xml:space="preserve">C A R F E L sa                </v>
      </c>
      <c r="AO11" s="145" t="str">
        <f t="shared" ref="AO11:AO23" si="11">TEXT(INT(J11*100),"0000000000000"&amp;RIGHT(TEXT(J11*100,"#0,00"),2))</f>
        <v>000000000000000</v>
      </c>
      <c r="AP11" s="145" t="str">
        <f t="shared" ref="AP11:AP23" si="12">TEXT(INT(K11*100),"0000000000000"&amp;RIGHT(TEXT(K11*100,"#0,00"),2))</f>
        <v>000000000000000</v>
      </c>
      <c r="AQ11" s="145" t="str">
        <f t="shared" ref="AQ11:AQ23" si="13">TEXT(INT(L11*100),"0000000000000"&amp;RIGHT(TEXT(L11*100,"#0,00"),2))</f>
        <v>000000000000000</v>
      </c>
      <c r="AR11" s="145" t="str">
        <f t="shared" ref="AR11:AR23" si="14">TEXT(INT(M11*100),"0000000000000"&amp;RIGHT(TEXT(M11*100,"#0,00"),2))</f>
        <v>000000000000000</v>
      </c>
      <c r="AS11" s="145" t="str">
        <f t="shared" ref="AS11:AS23" si="15">TEXT(INT(N11*100),"0000000000000"&amp;RIGHT(TEXT(N11*100,"#0,00"),2))</f>
        <v>000000000000000</v>
      </c>
      <c r="AT11" s="145" t="str">
        <f t="shared" ref="AT11:AT23" si="16">TEXT(INT(O11*100),"0000000000000"&amp;RIGHT(TEXT(O11*100,"#0,00"),2))</f>
        <v>000000000000000</v>
      </c>
      <c r="AU11" s="145" t="str">
        <f t="shared" ref="AU11:AU23" si="17">TEXT(INT(P11*100),"0000000000000"&amp;RIGHT(TEXT(P11*100,"#0,00"),2))</f>
        <v>000000000000000</v>
      </c>
      <c r="AV11" s="145" t="str">
        <f t="shared" ref="AV11:AV23" si="18">TEXT(INT(Q11*100),"0000000000000"&amp;RIGHT(TEXT(Q11*100,"#0,00"),2))</f>
        <v>000000000000000</v>
      </c>
      <c r="AW11" s="145" t="str">
        <f t="shared" si="1"/>
        <v>PES</v>
      </c>
      <c r="AX11" s="145" t="str">
        <f t="shared" ref="AX11:AX23" si="19">TEXT(INT(S11*1000000),"0000"&amp;RIGHT(TEXT(S11*1000000,"#0,000000"),6))</f>
        <v>0000000000</v>
      </c>
      <c r="AY11" s="146">
        <f t="shared" ref="AY11:AY23" si="20">T11</f>
        <v>0</v>
      </c>
      <c r="AZ11" s="146">
        <f t="shared" ref="AZ11:AZ23" si="21">U11</f>
        <v>0</v>
      </c>
      <c r="BA11" s="145" t="str">
        <f t="shared" ref="BA11:BA23" si="22">TEXT(INT(V11*100),"0000000000000"&amp;RIGHT(TEXT(V11*100,"#0,00"),2))</f>
        <v>000000000000000</v>
      </c>
      <c r="BB11" s="145" t="str">
        <f t="shared" ref="BB11:BB23" si="23">TEXT(INT(W11*100),"0000000000000"&amp;RIGHT(TEXT(W11*100,"#0,00"),2))</f>
        <v>000000000000000</v>
      </c>
      <c r="BC11" s="145" t="str">
        <f t="shared" ref="BC11:BC23" si="24">TEXT(X11,"0000000000")</f>
        <v>20178614259</v>
      </c>
      <c r="BD11" s="145" t="str">
        <f t="shared" ref="BD11:BD23" si="25">TEXT(Y11,"                              ")</f>
        <v xml:space="preserve">                              </v>
      </c>
      <c r="BE11" s="145" t="str">
        <f t="shared" ref="BE11:BE23" si="26">TEXT(INT(Z11*100),"0000000000000"&amp;RIGHT(TEXT(Z11*100,"#0,00"),2))</f>
        <v>000000000000000</v>
      </c>
      <c r="BF11" s="149" t="str">
        <f t="shared" ref="BF11:BF23" si="27">TEXT(INT(AA11*100),"0000000000000"&amp;RIGHT(TEXT(AA11*100,"#0,00"),2))</f>
        <v>000000000000000</v>
      </c>
      <c r="BG11" t="str">
        <f t="shared" ref="BG11:BG23" si="28">TEXT(INT(AB11*100),"00"&amp;RIGHT(TEXT(AB11*100,"#0,00"),2))</f>
        <v>0021</v>
      </c>
      <c r="BH11" t="str">
        <f t="shared" ref="BH11:BH23" si="29">TEXT(INT(AC11*100),"0000000000000"&amp;RIGHT(TEXT(AC11*100,"#0,00"),2))</f>
        <v>000000000000000</v>
      </c>
      <c r="BI11" s="164" t="s">
        <v>90</v>
      </c>
    </row>
    <row r="12" spans="1:61">
      <c r="A12" s="173">
        <v>3</v>
      </c>
      <c r="G12" s="136">
        <v>80</v>
      </c>
      <c r="I12" s="138" t="s">
        <v>89</v>
      </c>
      <c r="R12" s="136" t="s">
        <v>75</v>
      </c>
      <c r="X12" s="144">
        <v>20178614259</v>
      </c>
      <c r="AB12" s="154">
        <v>0.21</v>
      </c>
      <c r="AD12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2" s="129" t="str">
        <f>CONCATENATE(AH12,AI12,AJ12,AL12,AM12, BF12,BG12,BH12)</f>
        <v>000000000000000000000000000080000000000000000000000000000000000000021000000000000000</v>
      </c>
      <c r="AF12" s="164">
        <v>3</v>
      </c>
      <c r="AG12" s="145" t="str">
        <f t="shared" si="3"/>
        <v>19000100</v>
      </c>
      <c r="AH12" s="145" t="str">
        <f t="shared" si="4"/>
        <v>000</v>
      </c>
      <c r="AI12" s="145" t="str">
        <f t="shared" si="5"/>
        <v>00000</v>
      </c>
      <c r="AJ12" s="145" t="str">
        <f t="shared" si="6"/>
        <v>00000000000000000000</v>
      </c>
      <c r="AK12" s="145" t="str">
        <f t="shared" si="7"/>
        <v xml:space="preserve">                </v>
      </c>
      <c r="AL12" s="145" t="str">
        <f t="shared" si="8"/>
        <v>80</v>
      </c>
      <c r="AM12" s="145" t="str">
        <f t="shared" si="9"/>
        <v>00000000000000000000</v>
      </c>
      <c r="AN12" s="148" t="str">
        <f t="shared" si="10"/>
        <v xml:space="preserve">C A R F E L sa                </v>
      </c>
      <c r="AO12" s="145" t="str">
        <f t="shared" si="11"/>
        <v>000000000000000</v>
      </c>
      <c r="AP12" s="145" t="str">
        <f t="shared" si="12"/>
        <v>000000000000000</v>
      </c>
      <c r="AQ12" s="145" t="str">
        <f t="shared" si="13"/>
        <v>000000000000000</v>
      </c>
      <c r="AR12" s="145" t="str">
        <f t="shared" si="14"/>
        <v>000000000000000</v>
      </c>
      <c r="AS12" s="145" t="str">
        <f t="shared" si="15"/>
        <v>000000000000000</v>
      </c>
      <c r="AT12" s="145" t="str">
        <f t="shared" si="16"/>
        <v>000000000000000</v>
      </c>
      <c r="AU12" s="145" t="str">
        <f t="shared" si="17"/>
        <v>000000000000000</v>
      </c>
      <c r="AV12" s="145" t="str">
        <f t="shared" si="18"/>
        <v>000000000000000</v>
      </c>
      <c r="AW12" s="145" t="str">
        <f t="shared" si="1"/>
        <v>PES</v>
      </c>
      <c r="AX12" s="145" t="str">
        <f t="shared" si="19"/>
        <v>0000000000</v>
      </c>
      <c r="AY12" s="146">
        <f t="shared" si="20"/>
        <v>0</v>
      </c>
      <c r="AZ12" s="146">
        <f t="shared" si="21"/>
        <v>0</v>
      </c>
      <c r="BA12" s="145" t="str">
        <f t="shared" si="22"/>
        <v>000000000000000</v>
      </c>
      <c r="BB12" s="145" t="str">
        <f t="shared" si="23"/>
        <v>000000000000000</v>
      </c>
      <c r="BC12" s="145" t="str">
        <f t="shared" si="24"/>
        <v>20178614259</v>
      </c>
      <c r="BD12" s="145" t="str">
        <f t="shared" si="25"/>
        <v xml:space="preserve">                              </v>
      </c>
      <c r="BE12" s="145" t="str">
        <f t="shared" si="26"/>
        <v>000000000000000</v>
      </c>
      <c r="BF12" s="149" t="str">
        <f t="shared" si="27"/>
        <v>000000000000000</v>
      </c>
      <c r="BG12" t="str">
        <f t="shared" si="28"/>
        <v>0021</v>
      </c>
      <c r="BH12" t="str">
        <f t="shared" si="29"/>
        <v>000000000000000</v>
      </c>
      <c r="BI12" s="164" t="s">
        <v>90</v>
      </c>
    </row>
    <row r="13" spans="1:61">
      <c r="A13" s="174">
        <v>4</v>
      </c>
      <c r="G13" s="136">
        <v>80</v>
      </c>
      <c r="I13" s="138" t="s">
        <v>89</v>
      </c>
      <c r="R13" s="136" t="s">
        <v>75</v>
      </c>
      <c r="X13" s="144">
        <v>20178614259</v>
      </c>
      <c r="AB13" s="154">
        <v>0.21</v>
      </c>
      <c r="AD13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3" s="129" t="str">
        <f>CONCATENATE(AH13,AI13,AJ13,AL13,AM13, BF13,BG13,BH13)</f>
        <v>000000000000000000000000000080000000000000000000000000000000000000021000000000000000</v>
      </c>
      <c r="AF13" s="164">
        <v>4</v>
      </c>
      <c r="AG13" s="145" t="str">
        <f t="shared" si="3"/>
        <v>19000100</v>
      </c>
      <c r="AH13" s="145" t="str">
        <f t="shared" si="4"/>
        <v>000</v>
      </c>
      <c r="AI13" s="145" t="str">
        <f t="shared" si="5"/>
        <v>00000</v>
      </c>
      <c r="AJ13" s="145" t="str">
        <f t="shared" si="6"/>
        <v>00000000000000000000</v>
      </c>
      <c r="AK13" s="145" t="str">
        <f t="shared" si="7"/>
        <v xml:space="preserve">                </v>
      </c>
      <c r="AL13" s="145" t="str">
        <f t="shared" si="8"/>
        <v>80</v>
      </c>
      <c r="AM13" s="145" t="str">
        <f t="shared" si="9"/>
        <v>00000000000000000000</v>
      </c>
      <c r="AN13" s="148" t="str">
        <f t="shared" si="10"/>
        <v xml:space="preserve">C A R F E L sa                </v>
      </c>
      <c r="AO13" s="145" t="str">
        <f t="shared" si="11"/>
        <v>000000000000000</v>
      </c>
      <c r="AP13" s="145" t="str">
        <f t="shared" si="12"/>
        <v>000000000000000</v>
      </c>
      <c r="AQ13" s="145" t="str">
        <f t="shared" si="13"/>
        <v>000000000000000</v>
      </c>
      <c r="AR13" s="145" t="str">
        <f t="shared" si="14"/>
        <v>000000000000000</v>
      </c>
      <c r="AS13" s="145" t="str">
        <f t="shared" si="15"/>
        <v>000000000000000</v>
      </c>
      <c r="AT13" s="145" t="str">
        <f t="shared" si="16"/>
        <v>000000000000000</v>
      </c>
      <c r="AU13" s="145" t="str">
        <f t="shared" si="17"/>
        <v>000000000000000</v>
      </c>
      <c r="AV13" s="145" t="str">
        <f t="shared" si="18"/>
        <v>000000000000000</v>
      </c>
      <c r="AW13" s="145" t="str">
        <f t="shared" si="1"/>
        <v>PES</v>
      </c>
      <c r="AX13" s="145" t="str">
        <f t="shared" si="19"/>
        <v>0000000000</v>
      </c>
      <c r="AY13" s="146">
        <f t="shared" si="20"/>
        <v>0</v>
      </c>
      <c r="AZ13" s="146">
        <f t="shared" si="21"/>
        <v>0</v>
      </c>
      <c r="BA13" s="145" t="str">
        <f t="shared" si="22"/>
        <v>000000000000000</v>
      </c>
      <c r="BB13" s="145" t="str">
        <f t="shared" si="23"/>
        <v>000000000000000</v>
      </c>
      <c r="BC13" s="145" t="str">
        <f t="shared" si="24"/>
        <v>20178614259</v>
      </c>
      <c r="BD13" s="145" t="str">
        <f t="shared" si="25"/>
        <v xml:space="preserve">                              </v>
      </c>
      <c r="BE13" s="145" t="str">
        <f t="shared" si="26"/>
        <v>000000000000000</v>
      </c>
      <c r="BF13" s="149" t="str">
        <f t="shared" si="27"/>
        <v>000000000000000</v>
      </c>
      <c r="BG13" t="str">
        <f t="shared" si="28"/>
        <v>0021</v>
      </c>
      <c r="BH13" t="str">
        <f t="shared" si="29"/>
        <v>000000000000000</v>
      </c>
      <c r="BI13" s="164" t="s">
        <v>90</v>
      </c>
    </row>
    <row r="14" spans="1:61">
      <c r="A14" s="173">
        <v>5</v>
      </c>
      <c r="C14" s="129"/>
      <c r="G14" s="136">
        <v>80</v>
      </c>
      <c r="I14" s="138" t="s">
        <v>89</v>
      </c>
      <c r="R14" s="136" t="s">
        <v>75</v>
      </c>
      <c r="X14" s="144">
        <v>20178614259</v>
      </c>
      <c r="AB14" s="154">
        <v>0.21</v>
      </c>
      <c r="AD14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4" s="129" t="str">
        <f>CONCATENATE(AH14,AI14,AJ14,AL14,AM14, BF14,BG14,BH14)</f>
        <v>000000000000000000000000000080000000000000000000000000000000000000021000000000000000</v>
      </c>
      <c r="AF14" s="164">
        <v>5</v>
      </c>
      <c r="AG14" s="145" t="str">
        <f t="shared" si="3"/>
        <v>19000100</v>
      </c>
      <c r="AH14" s="145" t="str">
        <f t="shared" si="4"/>
        <v>000</v>
      </c>
      <c r="AI14" s="145" t="str">
        <f t="shared" si="5"/>
        <v>00000</v>
      </c>
      <c r="AJ14" s="145" t="str">
        <f t="shared" si="6"/>
        <v>00000000000000000000</v>
      </c>
      <c r="AK14" s="145" t="str">
        <f t="shared" si="7"/>
        <v xml:space="preserve">                </v>
      </c>
      <c r="AL14" s="145" t="str">
        <f t="shared" si="8"/>
        <v>80</v>
      </c>
      <c r="AM14" s="145" t="str">
        <f t="shared" si="9"/>
        <v>00000000000000000000</v>
      </c>
      <c r="AN14" s="148" t="str">
        <f t="shared" si="10"/>
        <v xml:space="preserve">C A R F E L sa                </v>
      </c>
      <c r="AO14" s="145" t="str">
        <f t="shared" si="11"/>
        <v>000000000000000</v>
      </c>
      <c r="AP14" s="145" t="str">
        <f t="shared" si="12"/>
        <v>000000000000000</v>
      </c>
      <c r="AQ14" s="145" t="str">
        <f t="shared" si="13"/>
        <v>000000000000000</v>
      </c>
      <c r="AR14" s="145" t="str">
        <f t="shared" si="14"/>
        <v>000000000000000</v>
      </c>
      <c r="AS14" s="145" t="str">
        <f t="shared" si="15"/>
        <v>000000000000000</v>
      </c>
      <c r="AT14" s="145" t="str">
        <f t="shared" si="16"/>
        <v>000000000000000</v>
      </c>
      <c r="AU14" s="145" t="str">
        <f t="shared" si="17"/>
        <v>000000000000000</v>
      </c>
      <c r="AV14" s="145" t="str">
        <f t="shared" si="18"/>
        <v>000000000000000</v>
      </c>
      <c r="AW14" s="145" t="str">
        <f t="shared" si="1"/>
        <v>PES</v>
      </c>
      <c r="AX14" s="145" t="str">
        <f t="shared" si="19"/>
        <v>0000000000</v>
      </c>
      <c r="AY14" s="146">
        <f t="shared" si="20"/>
        <v>0</v>
      </c>
      <c r="AZ14" s="146">
        <f t="shared" si="21"/>
        <v>0</v>
      </c>
      <c r="BA14" s="145" t="str">
        <f t="shared" si="22"/>
        <v>000000000000000</v>
      </c>
      <c r="BB14" s="145" t="str">
        <f t="shared" si="23"/>
        <v>000000000000000</v>
      </c>
      <c r="BC14" s="145" t="str">
        <f t="shared" si="24"/>
        <v>20178614259</v>
      </c>
      <c r="BD14" s="145" t="str">
        <f t="shared" si="25"/>
        <v xml:space="preserve">                              </v>
      </c>
      <c r="BE14" s="145" t="str">
        <f t="shared" si="26"/>
        <v>000000000000000</v>
      </c>
      <c r="BF14" s="149" t="str">
        <f t="shared" si="27"/>
        <v>000000000000000</v>
      </c>
      <c r="BG14" t="str">
        <f t="shared" si="28"/>
        <v>0021</v>
      </c>
      <c r="BH14" t="str">
        <f t="shared" si="29"/>
        <v>000000000000000</v>
      </c>
      <c r="BI14" s="164" t="s">
        <v>90</v>
      </c>
    </row>
    <row r="15" spans="1:61">
      <c r="A15" s="174">
        <v>6</v>
      </c>
      <c r="G15" s="136">
        <v>80</v>
      </c>
      <c r="I15" s="138" t="s">
        <v>89</v>
      </c>
      <c r="R15" s="136" t="s">
        <v>75</v>
      </c>
      <c r="X15" s="144">
        <v>20178614259</v>
      </c>
      <c r="AB15" s="154">
        <v>0.21</v>
      </c>
      <c r="AD15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5" s="129" t="str">
        <f>CONCATENATE(AH15,AI15,AJ15,AL15,AM15, BF15,BG15,BH15)</f>
        <v>000000000000000000000000000080000000000000000000000000000000000000021000000000000000</v>
      </c>
      <c r="AF15" s="164">
        <v>6</v>
      </c>
      <c r="AG15" s="145" t="str">
        <f t="shared" si="3"/>
        <v>19000100</v>
      </c>
      <c r="AH15" s="145" t="str">
        <f t="shared" si="4"/>
        <v>000</v>
      </c>
      <c r="AI15" s="145" t="str">
        <f t="shared" si="5"/>
        <v>00000</v>
      </c>
      <c r="AJ15" s="145" t="str">
        <f t="shared" si="6"/>
        <v>00000000000000000000</v>
      </c>
      <c r="AK15" s="145" t="str">
        <f t="shared" si="7"/>
        <v xml:space="preserve">                </v>
      </c>
      <c r="AL15" s="145" t="str">
        <f t="shared" si="8"/>
        <v>80</v>
      </c>
      <c r="AM15" s="145" t="str">
        <f t="shared" si="9"/>
        <v>00000000000000000000</v>
      </c>
      <c r="AN15" s="148" t="str">
        <f t="shared" si="10"/>
        <v xml:space="preserve">C A R F E L sa                </v>
      </c>
      <c r="AO15" s="145" t="str">
        <f t="shared" si="11"/>
        <v>000000000000000</v>
      </c>
      <c r="AP15" s="145" t="str">
        <f t="shared" si="12"/>
        <v>000000000000000</v>
      </c>
      <c r="AQ15" s="145" t="str">
        <f t="shared" si="13"/>
        <v>000000000000000</v>
      </c>
      <c r="AR15" s="145" t="str">
        <f t="shared" si="14"/>
        <v>000000000000000</v>
      </c>
      <c r="AS15" s="145" t="str">
        <f t="shared" si="15"/>
        <v>000000000000000</v>
      </c>
      <c r="AT15" s="145" t="str">
        <f t="shared" si="16"/>
        <v>000000000000000</v>
      </c>
      <c r="AU15" s="145" t="str">
        <f t="shared" si="17"/>
        <v>000000000000000</v>
      </c>
      <c r="AV15" s="145" t="str">
        <f t="shared" si="18"/>
        <v>000000000000000</v>
      </c>
      <c r="AW15" s="145" t="str">
        <f t="shared" si="1"/>
        <v>PES</v>
      </c>
      <c r="AX15" s="145" t="str">
        <f t="shared" si="19"/>
        <v>0000000000</v>
      </c>
      <c r="AY15" s="146">
        <f t="shared" si="20"/>
        <v>0</v>
      </c>
      <c r="AZ15" s="146">
        <f t="shared" si="21"/>
        <v>0</v>
      </c>
      <c r="BA15" s="145" t="str">
        <f t="shared" si="22"/>
        <v>000000000000000</v>
      </c>
      <c r="BB15" s="145" t="str">
        <f t="shared" si="23"/>
        <v>000000000000000</v>
      </c>
      <c r="BC15" s="145" t="str">
        <f t="shared" si="24"/>
        <v>20178614259</v>
      </c>
      <c r="BD15" s="145" t="str">
        <f t="shared" si="25"/>
        <v xml:space="preserve">                              </v>
      </c>
      <c r="BE15" s="145" t="str">
        <f t="shared" si="26"/>
        <v>000000000000000</v>
      </c>
      <c r="BF15" s="149" t="str">
        <f t="shared" si="27"/>
        <v>000000000000000</v>
      </c>
      <c r="BG15" t="str">
        <f t="shared" si="28"/>
        <v>0021</v>
      </c>
      <c r="BH15" t="str">
        <f t="shared" si="29"/>
        <v>000000000000000</v>
      </c>
      <c r="BI15" s="164" t="s">
        <v>90</v>
      </c>
    </row>
    <row r="16" spans="1:61">
      <c r="A16" s="173">
        <v>7</v>
      </c>
      <c r="G16" s="136">
        <v>80</v>
      </c>
      <c r="I16" s="138" t="s">
        <v>89</v>
      </c>
      <c r="R16" s="136" t="s">
        <v>75</v>
      </c>
      <c r="X16" s="144">
        <v>20178614259</v>
      </c>
      <c r="AB16" s="154">
        <v>0.21</v>
      </c>
      <c r="AD16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6" s="129" t="str">
        <f>CONCATENATE(AH16,AI16,AJ16,AL16,AM16, BF16,BG16,BH16)</f>
        <v>000000000000000000000000000080000000000000000000000000000000000000021000000000000000</v>
      </c>
      <c r="AF16" s="164">
        <v>7</v>
      </c>
      <c r="AG16" s="145" t="str">
        <f t="shared" si="3"/>
        <v>19000100</v>
      </c>
      <c r="AH16" s="145" t="str">
        <f t="shared" si="4"/>
        <v>000</v>
      </c>
      <c r="AI16" s="145" t="str">
        <f t="shared" si="5"/>
        <v>00000</v>
      </c>
      <c r="AJ16" s="145" t="str">
        <f t="shared" si="6"/>
        <v>00000000000000000000</v>
      </c>
      <c r="AK16" s="145" t="str">
        <f t="shared" si="7"/>
        <v xml:space="preserve">                </v>
      </c>
      <c r="AL16" s="145" t="str">
        <f t="shared" si="8"/>
        <v>80</v>
      </c>
      <c r="AM16" s="145" t="str">
        <f t="shared" si="9"/>
        <v>00000000000000000000</v>
      </c>
      <c r="AN16" s="148" t="str">
        <f t="shared" si="10"/>
        <v xml:space="preserve">C A R F E L sa                </v>
      </c>
      <c r="AO16" s="145" t="str">
        <f t="shared" si="11"/>
        <v>000000000000000</v>
      </c>
      <c r="AP16" s="145" t="str">
        <f t="shared" si="12"/>
        <v>000000000000000</v>
      </c>
      <c r="AQ16" s="145" t="str">
        <f t="shared" si="13"/>
        <v>000000000000000</v>
      </c>
      <c r="AR16" s="145" t="str">
        <f t="shared" si="14"/>
        <v>000000000000000</v>
      </c>
      <c r="AS16" s="145" t="str">
        <f t="shared" si="15"/>
        <v>000000000000000</v>
      </c>
      <c r="AT16" s="145" t="str">
        <f t="shared" si="16"/>
        <v>000000000000000</v>
      </c>
      <c r="AU16" s="145" t="str">
        <f t="shared" si="17"/>
        <v>000000000000000</v>
      </c>
      <c r="AV16" s="145" t="str">
        <f t="shared" si="18"/>
        <v>000000000000000</v>
      </c>
      <c r="AW16" s="145" t="str">
        <f t="shared" si="1"/>
        <v>PES</v>
      </c>
      <c r="AX16" s="145" t="str">
        <f t="shared" si="19"/>
        <v>0000000000</v>
      </c>
      <c r="AY16" s="146">
        <f t="shared" si="20"/>
        <v>0</v>
      </c>
      <c r="AZ16" s="146">
        <f t="shared" si="21"/>
        <v>0</v>
      </c>
      <c r="BA16" s="145" t="str">
        <f t="shared" si="22"/>
        <v>000000000000000</v>
      </c>
      <c r="BB16" s="145" t="str">
        <f t="shared" si="23"/>
        <v>000000000000000</v>
      </c>
      <c r="BC16" s="145" t="str">
        <f t="shared" si="24"/>
        <v>20178614259</v>
      </c>
      <c r="BD16" s="145" t="str">
        <f t="shared" si="25"/>
        <v xml:space="preserve">                              </v>
      </c>
      <c r="BE16" s="145" t="str">
        <f t="shared" si="26"/>
        <v>000000000000000</v>
      </c>
      <c r="BF16" s="149" t="str">
        <f t="shared" si="27"/>
        <v>000000000000000</v>
      </c>
      <c r="BG16" t="str">
        <f t="shared" si="28"/>
        <v>0021</v>
      </c>
      <c r="BH16" t="str">
        <f t="shared" si="29"/>
        <v>000000000000000</v>
      </c>
      <c r="BI16" s="164" t="s">
        <v>90</v>
      </c>
    </row>
    <row r="17" spans="1:61">
      <c r="A17" s="174">
        <v>8</v>
      </c>
      <c r="G17" s="136">
        <v>80</v>
      </c>
      <c r="I17" s="138" t="s">
        <v>89</v>
      </c>
      <c r="R17" s="136" t="s">
        <v>75</v>
      </c>
      <c r="X17" s="144">
        <v>20178614259</v>
      </c>
      <c r="AB17" s="154">
        <v>0.21</v>
      </c>
      <c r="AD17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7" s="129" t="str">
        <f>CONCATENATE(AH17,AI17,AJ17,AL17,AM17, BF17,BG17,BH17)</f>
        <v>000000000000000000000000000080000000000000000000000000000000000000021000000000000000</v>
      </c>
      <c r="AF17" s="164">
        <v>8</v>
      </c>
      <c r="AG17" s="145" t="str">
        <f t="shared" si="3"/>
        <v>19000100</v>
      </c>
      <c r="AH17" s="145" t="str">
        <f t="shared" si="4"/>
        <v>000</v>
      </c>
      <c r="AI17" s="145" t="str">
        <f t="shared" si="5"/>
        <v>00000</v>
      </c>
      <c r="AJ17" s="145" t="str">
        <f t="shared" si="6"/>
        <v>00000000000000000000</v>
      </c>
      <c r="AK17" s="145" t="str">
        <f t="shared" si="7"/>
        <v xml:space="preserve">                </v>
      </c>
      <c r="AL17" s="145" t="str">
        <f t="shared" si="8"/>
        <v>80</v>
      </c>
      <c r="AM17" s="145" t="str">
        <f t="shared" si="9"/>
        <v>00000000000000000000</v>
      </c>
      <c r="AN17" s="148" t="str">
        <f t="shared" si="10"/>
        <v xml:space="preserve">C A R F E L sa                </v>
      </c>
      <c r="AO17" s="145" t="str">
        <f t="shared" si="11"/>
        <v>000000000000000</v>
      </c>
      <c r="AP17" s="145" t="str">
        <f t="shared" si="12"/>
        <v>000000000000000</v>
      </c>
      <c r="AQ17" s="145" t="str">
        <f t="shared" si="13"/>
        <v>000000000000000</v>
      </c>
      <c r="AR17" s="145" t="str">
        <f t="shared" si="14"/>
        <v>000000000000000</v>
      </c>
      <c r="AS17" s="145" t="str">
        <f t="shared" si="15"/>
        <v>000000000000000</v>
      </c>
      <c r="AT17" s="145" t="str">
        <f t="shared" si="16"/>
        <v>000000000000000</v>
      </c>
      <c r="AU17" s="145" t="str">
        <f t="shared" si="17"/>
        <v>000000000000000</v>
      </c>
      <c r="AV17" s="145" t="str">
        <f t="shared" si="18"/>
        <v>000000000000000</v>
      </c>
      <c r="AW17" s="145" t="str">
        <f t="shared" si="1"/>
        <v>PES</v>
      </c>
      <c r="AX17" s="145" t="str">
        <f t="shared" si="19"/>
        <v>0000000000</v>
      </c>
      <c r="AY17" s="146">
        <f t="shared" si="20"/>
        <v>0</v>
      </c>
      <c r="AZ17" s="146">
        <f t="shared" si="21"/>
        <v>0</v>
      </c>
      <c r="BA17" s="145" t="str">
        <f t="shared" si="22"/>
        <v>000000000000000</v>
      </c>
      <c r="BB17" s="145" t="str">
        <f t="shared" si="23"/>
        <v>000000000000000</v>
      </c>
      <c r="BC17" s="145" t="str">
        <f t="shared" si="24"/>
        <v>20178614259</v>
      </c>
      <c r="BD17" s="145" t="str">
        <f t="shared" si="25"/>
        <v xml:space="preserve">                              </v>
      </c>
      <c r="BE17" s="145" t="str">
        <f t="shared" si="26"/>
        <v>000000000000000</v>
      </c>
      <c r="BF17" s="149" t="str">
        <f t="shared" si="27"/>
        <v>000000000000000</v>
      </c>
      <c r="BG17" t="str">
        <f t="shared" si="28"/>
        <v>0021</v>
      </c>
      <c r="BH17" t="str">
        <f t="shared" si="29"/>
        <v>000000000000000</v>
      </c>
      <c r="BI17" s="164" t="s">
        <v>90</v>
      </c>
    </row>
    <row r="18" spans="1:61">
      <c r="A18" s="173">
        <v>9</v>
      </c>
      <c r="G18" s="136">
        <v>80</v>
      </c>
      <c r="I18" s="138" t="s">
        <v>89</v>
      </c>
      <c r="R18" s="136" t="s">
        <v>75</v>
      </c>
      <c r="X18" s="144">
        <v>20178614259</v>
      </c>
      <c r="AB18" s="154">
        <v>0.21</v>
      </c>
      <c r="AD18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8" s="129" t="str">
        <f>CONCATENATE(AH18,AI18,AJ18,AL18,AM18, BF18,BG18,BH18)</f>
        <v>000000000000000000000000000080000000000000000000000000000000000000021000000000000000</v>
      </c>
      <c r="AF18" s="164">
        <v>9</v>
      </c>
      <c r="AG18" s="145" t="str">
        <f t="shared" si="3"/>
        <v>19000100</v>
      </c>
      <c r="AH18" s="145" t="str">
        <f t="shared" si="4"/>
        <v>000</v>
      </c>
      <c r="AI18" s="145" t="str">
        <f t="shared" si="5"/>
        <v>00000</v>
      </c>
      <c r="AJ18" s="145" t="str">
        <f t="shared" si="6"/>
        <v>00000000000000000000</v>
      </c>
      <c r="AK18" s="145" t="str">
        <f t="shared" si="7"/>
        <v xml:space="preserve">                </v>
      </c>
      <c r="AL18" s="145" t="str">
        <f t="shared" si="8"/>
        <v>80</v>
      </c>
      <c r="AM18" s="145" t="str">
        <f t="shared" si="9"/>
        <v>00000000000000000000</v>
      </c>
      <c r="AN18" s="148" t="str">
        <f t="shared" si="10"/>
        <v xml:space="preserve">C A R F E L sa                </v>
      </c>
      <c r="AO18" s="145" t="str">
        <f t="shared" si="11"/>
        <v>000000000000000</v>
      </c>
      <c r="AP18" s="145" t="str">
        <f t="shared" si="12"/>
        <v>000000000000000</v>
      </c>
      <c r="AQ18" s="145" t="str">
        <f t="shared" si="13"/>
        <v>000000000000000</v>
      </c>
      <c r="AR18" s="145" t="str">
        <f t="shared" si="14"/>
        <v>000000000000000</v>
      </c>
      <c r="AS18" s="145" t="str">
        <f t="shared" si="15"/>
        <v>000000000000000</v>
      </c>
      <c r="AT18" s="145" t="str">
        <f t="shared" si="16"/>
        <v>000000000000000</v>
      </c>
      <c r="AU18" s="145" t="str">
        <f t="shared" si="17"/>
        <v>000000000000000</v>
      </c>
      <c r="AV18" s="145" t="str">
        <f t="shared" si="18"/>
        <v>000000000000000</v>
      </c>
      <c r="AW18" s="145" t="str">
        <f t="shared" si="1"/>
        <v>PES</v>
      </c>
      <c r="AX18" s="145" t="str">
        <f t="shared" si="19"/>
        <v>0000000000</v>
      </c>
      <c r="AY18" s="146">
        <f t="shared" si="20"/>
        <v>0</v>
      </c>
      <c r="AZ18" s="146">
        <f t="shared" si="21"/>
        <v>0</v>
      </c>
      <c r="BA18" s="145" t="str">
        <f t="shared" si="22"/>
        <v>000000000000000</v>
      </c>
      <c r="BB18" s="145" t="str">
        <f t="shared" si="23"/>
        <v>000000000000000</v>
      </c>
      <c r="BC18" s="145" t="str">
        <f t="shared" si="24"/>
        <v>20178614259</v>
      </c>
      <c r="BD18" s="145" t="str">
        <f t="shared" si="25"/>
        <v xml:space="preserve">                              </v>
      </c>
      <c r="BE18" s="145" t="str">
        <f t="shared" si="26"/>
        <v>000000000000000</v>
      </c>
      <c r="BF18" s="149" t="str">
        <f t="shared" si="27"/>
        <v>000000000000000</v>
      </c>
      <c r="BG18" t="str">
        <f t="shared" si="28"/>
        <v>0021</v>
      </c>
      <c r="BH18" t="str">
        <f t="shared" si="29"/>
        <v>000000000000000</v>
      </c>
      <c r="BI18" s="164" t="s">
        <v>90</v>
      </c>
    </row>
    <row r="19" spans="1:61">
      <c r="A19" s="174">
        <v>10</v>
      </c>
      <c r="G19" s="136">
        <v>80</v>
      </c>
      <c r="I19" s="138" t="s">
        <v>89</v>
      </c>
      <c r="R19" s="136" t="s">
        <v>75</v>
      </c>
      <c r="X19" s="144">
        <v>20178614259</v>
      </c>
      <c r="AB19" s="154">
        <v>0.21</v>
      </c>
      <c r="AD19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19" s="129" t="str">
        <f>CONCATENATE(AH19,AI19,AJ19,AL19,AM19, BF19,BG19,BH19)</f>
        <v>000000000000000000000000000080000000000000000000000000000000000000021000000000000000</v>
      </c>
      <c r="AF19" s="164">
        <v>10</v>
      </c>
      <c r="AG19" s="145" t="str">
        <f t="shared" si="3"/>
        <v>19000100</v>
      </c>
      <c r="AH19" s="145" t="str">
        <f t="shared" si="4"/>
        <v>000</v>
      </c>
      <c r="AI19" s="145" t="str">
        <f t="shared" si="5"/>
        <v>00000</v>
      </c>
      <c r="AJ19" s="145" t="str">
        <f t="shared" si="6"/>
        <v>00000000000000000000</v>
      </c>
      <c r="AK19" s="145" t="str">
        <f t="shared" si="7"/>
        <v xml:space="preserve">                </v>
      </c>
      <c r="AL19" s="145" t="str">
        <f t="shared" si="8"/>
        <v>80</v>
      </c>
      <c r="AM19" s="145" t="str">
        <f t="shared" si="9"/>
        <v>00000000000000000000</v>
      </c>
      <c r="AN19" s="148" t="str">
        <f t="shared" si="10"/>
        <v xml:space="preserve">C A R F E L sa                </v>
      </c>
      <c r="AO19" s="145" t="str">
        <f t="shared" si="11"/>
        <v>000000000000000</v>
      </c>
      <c r="AP19" s="145" t="str">
        <f t="shared" si="12"/>
        <v>000000000000000</v>
      </c>
      <c r="AQ19" s="145" t="str">
        <f t="shared" si="13"/>
        <v>000000000000000</v>
      </c>
      <c r="AR19" s="145" t="str">
        <f t="shared" si="14"/>
        <v>000000000000000</v>
      </c>
      <c r="AS19" s="145" t="str">
        <f t="shared" si="15"/>
        <v>000000000000000</v>
      </c>
      <c r="AT19" s="145" t="str">
        <f t="shared" si="16"/>
        <v>000000000000000</v>
      </c>
      <c r="AU19" s="145" t="str">
        <f t="shared" si="17"/>
        <v>000000000000000</v>
      </c>
      <c r="AV19" s="145" t="str">
        <f t="shared" si="18"/>
        <v>000000000000000</v>
      </c>
      <c r="AW19" s="145" t="str">
        <f t="shared" si="1"/>
        <v>PES</v>
      </c>
      <c r="AX19" s="145" t="str">
        <f t="shared" si="19"/>
        <v>0000000000</v>
      </c>
      <c r="AY19" s="146">
        <f t="shared" si="20"/>
        <v>0</v>
      </c>
      <c r="AZ19" s="146">
        <f t="shared" si="21"/>
        <v>0</v>
      </c>
      <c r="BA19" s="145" t="str">
        <f t="shared" si="22"/>
        <v>000000000000000</v>
      </c>
      <c r="BB19" s="145" t="str">
        <f t="shared" si="23"/>
        <v>000000000000000</v>
      </c>
      <c r="BC19" s="145" t="str">
        <f t="shared" si="24"/>
        <v>20178614259</v>
      </c>
      <c r="BD19" s="145" t="str">
        <f t="shared" si="25"/>
        <v xml:space="preserve">                              </v>
      </c>
      <c r="BE19" s="145" t="str">
        <f t="shared" si="26"/>
        <v>000000000000000</v>
      </c>
      <c r="BF19" s="149" t="str">
        <f t="shared" si="27"/>
        <v>000000000000000</v>
      </c>
      <c r="BG19" t="str">
        <f t="shared" si="28"/>
        <v>0021</v>
      </c>
      <c r="BH19" t="str">
        <f t="shared" si="29"/>
        <v>000000000000000</v>
      </c>
      <c r="BI19" s="164" t="s">
        <v>90</v>
      </c>
    </row>
    <row r="20" spans="1:61">
      <c r="A20" s="173">
        <v>11</v>
      </c>
      <c r="G20" s="136">
        <v>80</v>
      </c>
      <c r="I20" s="138" t="s">
        <v>89</v>
      </c>
      <c r="R20" s="136" t="s">
        <v>75</v>
      </c>
      <c r="X20" s="144">
        <v>20178614259</v>
      </c>
      <c r="AB20" s="154">
        <v>0.21</v>
      </c>
      <c r="AD20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20" s="129" t="str">
        <f>CONCATENATE(AH20,AI20,AJ20,AL20,AM20, BF20,BG20,BH20)</f>
        <v>000000000000000000000000000080000000000000000000000000000000000000021000000000000000</v>
      </c>
      <c r="AF20" s="164">
        <v>11</v>
      </c>
      <c r="AG20" s="145" t="str">
        <f t="shared" si="3"/>
        <v>19000100</v>
      </c>
      <c r="AH20" s="145" t="str">
        <f t="shared" si="4"/>
        <v>000</v>
      </c>
      <c r="AI20" s="145" t="str">
        <f t="shared" si="5"/>
        <v>00000</v>
      </c>
      <c r="AJ20" s="145" t="str">
        <f t="shared" si="6"/>
        <v>00000000000000000000</v>
      </c>
      <c r="AK20" s="145" t="str">
        <f t="shared" si="7"/>
        <v xml:space="preserve">                </v>
      </c>
      <c r="AL20" s="145" t="str">
        <f t="shared" si="8"/>
        <v>80</v>
      </c>
      <c r="AM20" s="145" t="str">
        <f t="shared" si="9"/>
        <v>00000000000000000000</v>
      </c>
      <c r="AN20" s="148" t="str">
        <f t="shared" si="10"/>
        <v xml:space="preserve">C A R F E L sa                </v>
      </c>
      <c r="AO20" s="145" t="str">
        <f t="shared" si="11"/>
        <v>000000000000000</v>
      </c>
      <c r="AP20" s="145" t="str">
        <f t="shared" si="12"/>
        <v>000000000000000</v>
      </c>
      <c r="AQ20" s="145" t="str">
        <f t="shared" si="13"/>
        <v>000000000000000</v>
      </c>
      <c r="AR20" s="145" t="str">
        <f t="shared" si="14"/>
        <v>000000000000000</v>
      </c>
      <c r="AS20" s="145" t="str">
        <f t="shared" si="15"/>
        <v>000000000000000</v>
      </c>
      <c r="AT20" s="145" t="str">
        <f t="shared" si="16"/>
        <v>000000000000000</v>
      </c>
      <c r="AU20" s="145" t="str">
        <f t="shared" si="17"/>
        <v>000000000000000</v>
      </c>
      <c r="AV20" s="145" t="str">
        <f t="shared" si="18"/>
        <v>000000000000000</v>
      </c>
      <c r="AW20" s="145" t="str">
        <f t="shared" si="1"/>
        <v>PES</v>
      </c>
      <c r="AX20" s="145" t="str">
        <f t="shared" si="19"/>
        <v>0000000000</v>
      </c>
      <c r="AY20" s="146">
        <f t="shared" si="20"/>
        <v>0</v>
      </c>
      <c r="AZ20" s="146">
        <f t="shared" si="21"/>
        <v>0</v>
      </c>
      <c r="BA20" s="145" t="str">
        <f t="shared" si="22"/>
        <v>000000000000000</v>
      </c>
      <c r="BB20" s="145" t="str">
        <f t="shared" si="23"/>
        <v>000000000000000</v>
      </c>
      <c r="BC20" s="145" t="str">
        <f t="shared" si="24"/>
        <v>20178614259</v>
      </c>
      <c r="BD20" s="145" t="str">
        <f t="shared" si="25"/>
        <v xml:space="preserve">                              </v>
      </c>
      <c r="BE20" s="145" t="str">
        <f t="shared" si="26"/>
        <v>000000000000000</v>
      </c>
      <c r="BF20" s="149" t="str">
        <f t="shared" si="27"/>
        <v>000000000000000</v>
      </c>
      <c r="BG20" t="str">
        <f t="shared" si="28"/>
        <v>0021</v>
      </c>
      <c r="BH20" t="str">
        <f t="shared" si="29"/>
        <v>000000000000000</v>
      </c>
      <c r="BI20" s="164" t="s">
        <v>90</v>
      </c>
    </row>
    <row r="21" spans="1:61">
      <c r="A21" s="174">
        <v>12</v>
      </c>
      <c r="G21" s="136">
        <v>80</v>
      </c>
      <c r="I21" s="138" t="s">
        <v>89</v>
      </c>
      <c r="R21" s="136" t="s">
        <v>75</v>
      </c>
      <c r="X21" s="144">
        <v>20178614259</v>
      </c>
      <c r="AB21" s="154">
        <v>0.21</v>
      </c>
      <c r="AD21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21" s="129" t="str">
        <f>CONCATENATE(AH21,AI21,AJ21,AL21,AM21, BF21,BG21,BH21)</f>
        <v>000000000000000000000000000080000000000000000000000000000000000000021000000000000000</v>
      </c>
      <c r="AF21" s="164">
        <v>12</v>
      </c>
      <c r="AG21" s="145" t="str">
        <f t="shared" si="3"/>
        <v>19000100</v>
      </c>
      <c r="AH21" s="145" t="str">
        <f t="shared" si="4"/>
        <v>000</v>
      </c>
      <c r="AI21" s="145" t="str">
        <f t="shared" si="5"/>
        <v>00000</v>
      </c>
      <c r="AJ21" s="145" t="str">
        <f t="shared" si="6"/>
        <v>00000000000000000000</v>
      </c>
      <c r="AK21" s="145" t="str">
        <f t="shared" si="7"/>
        <v xml:space="preserve">                </v>
      </c>
      <c r="AL21" s="145" t="str">
        <f t="shared" si="8"/>
        <v>80</v>
      </c>
      <c r="AM21" s="145" t="str">
        <f t="shared" si="9"/>
        <v>00000000000000000000</v>
      </c>
      <c r="AN21" s="148" t="str">
        <f t="shared" si="10"/>
        <v xml:space="preserve">C A R F E L sa                </v>
      </c>
      <c r="AO21" s="145" t="str">
        <f t="shared" si="11"/>
        <v>000000000000000</v>
      </c>
      <c r="AP21" s="145" t="str">
        <f t="shared" si="12"/>
        <v>000000000000000</v>
      </c>
      <c r="AQ21" s="145" t="str">
        <f t="shared" si="13"/>
        <v>000000000000000</v>
      </c>
      <c r="AR21" s="145" t="str">
        <f t="shared" si="14"/>
        <v>000000000000000</v>
      </c>
      <c r="AS21" s="145" t="str">
        <f t="shared" si="15"/>
        <v>000000000000000</v>
      </c>
      <c r="AT21" s="145" t="str">
        <f t="shared" si="16"/>
        <v>000000000000000</v>
      </c>
      <c r="AU21" s="145" t="str">
        <f t="shared" si="17"/>
        <v>000000000000000</v>
      </c>
      <c r="AV21" s="145" t="str">
        <f t="shared" si="18"/>
        <v>000000000000000</v>
      </c>
      <c r="AW21" s="145" t="str">
        <f t="shared" si="1"/>
        <v>PES</v>
      </c>
      <c r="AX21" s="145" t="str">
        <f t="shared" si="19"/>
        <v>0000000000</v>
      </c>
      <c r="AY21" s="146">
        <f t="shared" si="20"/>
        <v>0</v>
      </c>
      <c r="AZ21" s="146">
        <f t="shared" si="21"/>
        <v>0</v>
      </c>
      <c r="BA21" s="145" t="str">
        <f t="shared" si="22"/>
        <v>000000000000000</v>
      </c>
      <c r="BB21" s="145" t="str">
        <f t="shared" si="23"/>
        <v>000000000000000</v>
      </c>
      <c r="BC21" s="145" t="str">
        <f t="shared" si="24"/>
        <v>20178614259</v>
      </c>
      <c r="BD21" s="145" t="str">
        <f t="shared" si="25"/>
        <v xml:space="preserve">                              </v>
      </c>
      <c r="BE21" s="145" t="str">
        <f t="shared" si="26"/>
        <v>000000000000000</v>
      </c>
      <c r="BF21" s="149" t="str">
        <f t="shared" si="27"/>
        <v>000000000000000</v>
      </c>
      <c r="BG21" t="str">
        <f t="shared" si="28"/>
        <v>0021</v>
      </c>
      <c r="BH21" t="str">
        <f t="shared" si="29"/>
        <v>000000000000000</v>
      </c>
      <c r="BI21" s="164" t="s">
        <v>90</v>
      </c>
    </row>
    <row r="22" spans="1:61">
      <c r="A22" s="173">
        <v>13</v>
      </c>
      <c r="G22" s="136">
        <v>80</v>
      </c>
      <c r="I22" s="138" t="s">
        <v>89</v>
      </c>
      <c r="R22" s="136" t="s">
        <v>75</v>
      </c>
      <c r="X22" s="144">
        <v>20178614259</v>
      </c>
      <c r="AB22" s="154">
        <v>0.21</v>
      </c>
      <c r="AD22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22" s="129" t="str">
        <f>CONCATENATE(AH22,AI22,AJ22,AL22,AM22, BF22,BG22,BH22)</f>
        <v>000000000000000000000000000080000000000000000000000000000000000000021000000000000000</v>
      </c>
      <c r="AF22" s="164">
        <v>13</v>
      </c>
      <c r="AG22" s="145" t="str">
        <f t="shared" si="3"/>
        <v>19000100</v>
      </c>
      <c r="AH22" s="145" t="str">
        <f t="shared" si="4"/>
        <v>000</v>
      </c>
      <c r="AI22" s="145" t="str">
        <f t="shared" si="5"/>
        <v>00000</v>
      </c>
      <c r="AJ22" s="145" t="str">
        <f t="shared" si="6"/>
        <v>00000000000000000000</v>
      </c>
      <c r="AK22" s="145" t="str">
        <f t="shared" si="7"/>
        <v xml:space="preserve">                </v>
      </c>
      <c r="AL22" s="145" t="str">
        <f t="shared" si="8"/>
        <v>80</v>
      </c>
      <c r="AM22" s="145" t="str">
        <f t="shared" si="9"/>
        <v>00000000000000000000</v>
      </c>
      <c r="AN22" s="148" t="str">
        <f t="shared" si="10"/>
        <v xml:space="preserve">C A R F E L sa                </v>
      </c>
      <c r="AO22" s="145" t="str">
        <f t="shared" si="11"/>
        <v>000000000000000</v>
      </c>
      <c r="AP22" s="145" t="str">
        <f t="shared" si="12"/>
        <v>000000000000000</v>
      </c>
      <c r="AQ22" s="145" t="str">
        <f t="shared" si="13"/>
        <v>000000000000000</v>
      </c>
      <c r="AR22" s="145" t="str">
        <f t="shared" si="14"/>
        <v>000000000000000</v>
      </c>
      <c r="AS22" s="145" t="str">
        <f t="shared" si="15"/>
        <v>000000000000000</v>
      </c>
      <c r="AT22" s="145" t="str">
        <f t="shared" si="16"/>
        <v>000000000000000</v>
      </c>
      <c r="AU22" s="145" t="str">
        <f t="shared" si="17"/>
        <v>000000000000000</v>
      </c>
      <c r="AV22" s="145" t="str">
        <f t="shared" si="18"/>
        <v>000000000000000</v>
      </c>
      <c r="AW22" s="145" t="str">
        <f t="shared" si="1"/>
        <v>PES</v>
      </c>
      <c r="AX22" s="145" t="str">
        <f t="shared" si="19"/>
        <v>0000000000</v>
      </c>
      <c r="AY22" s="146">
        <f t="shared" si="20"/>
        <v>0</v>
      </c>
      <c r="AZ22" s="146">
        <f t="shared" si="21"/>
        <v>0</v>
      </c>
      <c r="BA22" s="145" t="str">
        <f t="shared" si="22"/>
        <v>000000000000000</v>
      </c>
      <c r="BB22" s="145" t="str">
        <f t="shared" si="23"/>
        <v>000000000000000</v>
      </c>
      <c r="BC22" s="145" t="str">
        <f t="shared" si="24"/>
        <v>20178614259</v>
      </c>
      <c r="BD22" s="145" t="str">
        <f t="shared" si="25"/>
        <v xml:space="preserve">                              </v>
      </c>
      <c r="BE22" s="145" t="str">
        <f t="shared" si="26"/>
        <v>000000000000000</v>
      </c>
      <c r="BF22" s="149" t="str">
        <f t="shared" si="27"/>
        <v>000000000000000</v>
      </c>
      <c r="BG22" t="str">
        <f t="shared" si="28"/>
        <v>0021</v>
      </c>
      <c r="BH22" t="str">
        <f t="shared" si="29"/>
        <v>000000000000000</v>
      </c>
      <c r="BI22" s="164" t="s">
        <v>90</v>
      </c>
    </row>
    <row r="23" spans="1:61">
      <c r="A23" s="174">
        <v>14</v>
      </c>
      <c r="G23" s="136">
        <v>80</v>
      </c>
      <c r="I23" s="138" t="s">
        <v>89</v>
      </c>
      <c r="R23" s="136" t="s">
        <v>75</v>
      </c>
      <c r="X23" s="144">
        <v>20178614259</v>
      </c>
      <c r="AB23" s="154">
        <v>0.21</v>
      </c>
      <c r="AD23" t="str">
        <f t="shared" si="2"/>
        <v>190001000000000000000000000000000000                8000000000000000000000C A R F E L sa                000000000000000000000000000000000000000000000000000000000000000000000000000000000000000000000000000000000000000000000000PES00000000000000000000000000000000000000000020178614259                              000000000000000</v>
      </c>
      <c r="AE23" s="129" t="str">
        <f>CONCATENATE(AH23,AI23,AJ23,AL23,AM23, BF23,BG23,BH23)</f>
        <v>000000000000000000000000000080000000000000000000000000000000000000021000000000000000</v>
      </c>
      <c r="AF23" s="164">
        <v>14</v>
      </c>
      <c r="AG23" s="145" t="str">
        <f t="shared" si="3"/>
        <v>19000100</v>
      </c>
      <c r="AH23" s="145" t="str">
        <f t="shared" si="4"/>
        <v>000</v>
      </c>
      <c r="AI23" s="145" t="str">
        <f t="shared" si="5"/>
        <v>00000</v>
      </c>
      <c r="AJ23" s="145" t="str">
        <f t="shared" si="6"/>
        <v>00000000000000000000</v>
      </c>
      <c r="AK23" s="145" t="str">
        <f t="shared" si="7"/>
        <v xml:space="preserve">                </v>
      </c>
      <c r="AL23" s="145" t="str">
        <f t="shared" si="8"/>
        <v>80</v>
      </c>
      <c r="AM23" s="145" t="str">
        <f t="shared" si="9"/>
        <v>00000000000000000000</v>
      </c>
      <c r="AN23" s="148" t="str">
        <f t="shared" si="10"/>
        <v xml:space="preserve">C A R F E L sa                </v>
      </c>
      <c r="AO23" s="145" t="str">
        <f t="shared" si="11"/>
        <v>000000000000000</v>
      </c>
      <c r="AP23" s="145" t="str">
        <f t="shared" si="12"/>
        <v>000000000000000</v>
      </c>
      <c r="AQ23" s="145" t="str">
        <f t="shared" si="13"/>
        <v>000000000000000</v>
      </c>
      <c r="AR23" s="145" t="str">
        <f t="shared" si="14"/>
        <v>000000000000000</v>
      </c>
      <c r="AS23" s="145" t="str">
        <f t="shared" si="15"/>
        <v>000000000000000</v>
      </c>
      <c r="AT23" s="145" t="str">
        <f t="shared" si="16"/>
        <v>000000000000000</v>
      </c>
      <c r="AU23" s="145" t="str">
        <f t="shared" si="17"/>
        <v>000000000000000</v>
      </c>
      <c r="AV23" s="145" t="str">
        <f t="shared" si="18"/>
        <v>000000000000000</v>
      </c>
      <c r="AW23" s="145" t="str">
        <f t="shared" si="1"/>
        <v>PES</v>
      </c>
      <c r="AX23" s="145" t="str">
        <f t="shared" si="19"/>
        <v>0000000000</v>
      </c>
      <c r="AY23" s="146">
        <f t="shared" si="20"/>
        <v>0</v>
      </c>
      <c r="AZ23" s="146">
        <f t="shared" si="21"/>
        <v>0</v>
      </c>
      <c r="BA23" s="145" t="str">
        <f t="shared" si="22"/>
        <v>000000000000000</v>
      </c>
      <c r="BB23" s="145" t="str">
        <f t="shared" si="23"/>
        <v>000000000000000</v>
      </c>
      <c r="BC23" s="145" t="str">
        <f t="shared" si="24"/>
        <v>20178614259</v>
      </c>
      <c r="BD23" s="145" t="str">
        <f t="shared" si="25"/>
        <v xml:space="preserve">                              </v>
      </c>
      <c r="BE23" s="145" t="str">
        <f t="shared" si="26"/>
        <v>000000000000000</v>
      </c>
      <c r="BF23" s="149" t="str">
        <f t="shared" si="27"/>
        <v>000000000000000</v>
      </c>
      <c r="BG23" t="str">
        <f t="shared" si="28"/>
        <v>0021</v>
      </c>
      <c r="BH23" t="str">
        <f t="shared" si="29"/>
        <v>000000000000000</v>
      </c>
      <c r="BI23" s="164" t="s">
        <v>90</v>
      </c>
    </row>
    <row r="24" spans="1:61">
      <c r="A24" s="163" t="s">
        <v>71</v>
      </c>
      <c r="B24" s="163" t="s">
        <v>71</v>
      </c>
      <c r="C24" s="163" t="s">
        <v>71</v>
      </c>
      <c r="D24" s="163" t="s">
        <v>71</v>
      </c>
      <c r="E24" s="163" t="s">
        <v>71</v>
      </c>
      <c r="F24" s="163" t="s">
        <v>71</v>
      </c>
      <c r="G24" s="163" t="s">
        <v>71</v>
      </c>
      <c r="H24" s="163" t="s">
        <v>71</v>
      </c>
      <c r="I24" s="163" t="s">
        <v>71</v>
      </c>
      <c r="J24" s="163" t="s">
        <v>71</v>
      </c>
      <c r="K24" s="163" t="s">
        <v>71</v>
      </c>
      <c r="L24" s="163" t="s">
        <v>71</v>
      </c>
      <c r="M24" s="163" t="s">
        <v>71</v>
      </c>
      <c r="N24" s="163" t="s">
        <v>71</v>
      </c>
      <c r="O24" s="163" t="s">
        <v>71</v>
      </c>
      <c r="P24" s="163" t="s">
        <v>71</v>
      </c>
      <c r="Q24" s="163" t="s">
        <v>71</v>
      </c>
      <c r="R24" s="163" t="s">
        <v>71</v>
      </c>
      <c r="S24" s="163" t="s">
        <v>71</v>
      </c>
      <c r="T24" s="163" t="s">
        <v>71</v>
      </c>
      <c r="U24" s="163" t="s">
        <v>71</v>
      </c>
      <c r="V24" s="163" t="s">
        <v>71</v>
      </c>
      <c r="W24" s="163" t="s">
        <v>71</v>
      </c>
      <c r="X24" s="163" t="s">
        <v>71</v>
      </c>
      <c r="Y24" s="163" t="s">
        <v>71</v>
      </c>
      <c r="Z24" s="163" t="s">
        <v>71</v>
      </c>
      <c r="AA24" s="163" t="s">
        <v>71</v>
      </c>
      <c r="AB24" s="163" t="s">
        <v>71</v>
      </c>
      <c r="AC24" s="163" t="s">
        <v>71</v>
      </c>
      <c r="AD24" s="163" t="s">
        <v>71</v>
      </c>
      <c r="AE24" s="163" t="s">
        <v>71</v>
      </c>
      <c r="AF24" s="164" t="s">
        <v>88</v>
      </c>
      <c r="AG24" s="163" t="s">
        <v>71</v>
      </c>
      <c r="AH24" s="163" t="s">
        <v>71</v>
      </c>
      <c r="AI24" s="163" t="s">
        <v>71</v>
      </c>
      <c r="AJ24" s="163" t="s">
        <v>71</v>
      </c>
      <c r="AK24" s="163" t="s">
        <v>71</v>
      </c>
      <c r="AL24" s="163" t="s">
        <v>71</v>
      </c>
      <c r="AM24" s="163" t="s">
        <v>71</v>
      </c>
      <c r="AN24" s="163" t="s">
        <v>71</v>
      </c>
      <c r="AO24" s="163" t="s">
        <v>71</v>
      </c>
      <c r="AP24" s="163" t="s">
        <v>71</v>
      </c>
      <c r="AQ24" s="163" t="s">
        <v>71</v>
      </c>
      <c r="AR24" s="163" t="s">
        <v>71</v>
      </c>
      <c r="AS24" s="163" t="s">
        <v>71</v>
      </c>
      <c r="AT24" s="163" t="s">
        <v>71</v>
      </c>
      <c r="AU24" s="163" t="s">
        <v>71</v>
      </c>
      <c r="AV24" s="163" t="s">
        <v>71</v>
      </c>
      <c r="AW24" s="163" t="s">
        <v>71</v>
      </c>
      <c r="AX24" s="163" t="s">
        <v>71</v>
      </c>
      <c r="AY24" s="163" t="s">
        <v>71</v>
      </c>
      <c r="AZ24" s="163" t="s">
        <v>71</v>
      </c>
      <c r="BA24" s="163" t="s">
        <v>71</v>
      </c>
      <c r="BB24" s="163" t="s">
        <v>71</v>
      </c>
      <c r="BC24" s="163" t="s">
        <v>71</v>
      </c>
      <c r="BD24" s="163" t="s">
        <v>71</v>
      </c>
      <c r="BE24" s="163" t="s">
        <v>71</v>
      </c>
      <c r="BF24" s="163" t="s">
        <v>71</v>
      </c>
      <c r="BG24" s="163" t="s">
        <v>71</v>
      </c>
      <c r="BH24" s="163" t="s">
        <v>71</v>
      </c>
      <c r="BI24" s="164" t="s">
        <v>88</v>
      </c>
    </row>
  </sheetData>
  <conditionalFormatting sqref="H4:H5 H8">
    <cfRule type="expression" dxfId="1" priority="2" stopIfTrue="1">
      <formula>#REF!="ERROR CUIT"</formula>
    </cfRule>
  </conditionalFormatting>
  <conditionalFormatting sqref="H10">
    <cfRule type="expression" dxfId="0" priority="1" stopIfTrue="1">
      <formula>#REF!="ERROR CUIT"</formula>
    </cfRule>
  </conditionalFormatting>
  <dataValidations count="7">
    <dataValidation type="textLength" operator="lessThanOrEqual" allowBlank="1" showErrorMessage="1" errorTitle="Error" error="Se permiten hasta 30 caracteres" sqref="I4:I8 I10:I23" xr:uid="{8739CA56-7F1C-43BF-B49B-657F51763717}">
      <formula1>30</formula1>
    </dataValidation>
    <dataValidation type="whole" showErrorMessage="1" errorTitle="Error" error="Ingrese un número entero entre 1 a 99.999.999.999.999.999.999" sqref="H8 H4:H5 H10" xr:uid="{A157FC03-834B-4CE4-9306-B1B3EE397533}">
      <formula1>1</formula1>
      <formula2>100000000000000000000</formula2>
    </dataValidation>
    <dataValidation type="list" operator="equal" allowBlank="1" showErrorMessage="1" errorTitle="Error" error="Seleccione una opción de la lista" sqref="C4:C8" xr:uid="{87FF721B-0F0F-4BE5-82CE-E47233B1BBFB}">
      <formula1>INDIRECT("Tablas!$A$5:$A$84")</formula1>
    </dataValidation>
    <dataValidation type="list" allowBlank="1" showInputMessage="1" showErrorMessage="1" sqref="G4:G8 G10:G23" xr:uid="{159A2466-C009-4105-B604-34CD26C5BAEC}">
      <formula1>INDIRECT("Tablas!$A$89:$A$126")</formula1>
    </dataValidation>
    <dataValidation type="list" allowBlank="1" showInputMessage="1" showErrorMessage="1" sqref="R4:R8 R10:R23" xr:uid="{1BD4CA16-3828-4BC4-9D2C-A88A31E9DE79}">
      <formula1>INDIRECT("Tablas!$A$131:$A$192")</formula1>
    </dataValidation>
    <dataValidation type="list" allowBlank="1" showInputMessage="1" showErrorMessage="1" sqref="U4:U8 U10" xr:uid="{0B8A91AE-3CD8-494E-88FD-E58DC92EBA70}">
      <formula1>INDIRECT("Tablas!$A$197:$A$203")</formula1>
    </dataValidation>
    <dataValidation type="list" allowBlank="1" showInputMessage="1" showErrorMessage="1" sqref="AB4:AB8 AB10:AB23" xr:uid="{7A08D241-E553-4DDA-94A6-DDF43B6CA046}">
      <formula1>INDIRECT("Tablas!$B$208:$B$215")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0BF9-93BC-457F-B7EA-D4683891D500}">
  <dimension ref="A1:F22"/>
  <sheetViews>
    <sheetView workbookViewId="0">
      <selection sqref="A1:XFD1048576"/>
    </sheetView>
  </sheetViews>
  <sheetFormatPr defaultRowHeight="15"/>
  <cols>
    <col min="2" max="2" width="14.5703125" bestFit="1" customWidth="1"/>
    <col min="3" max="3" width="25.42578125" bestFit="1" customWidth="1"/>
    <col min="4" max="4" width="12.140625" style="48" bestFit="1" customWidth="1"/>
    <col min="5" max="5" width="12.7109375" bestFit="1" customWidth="1"/>
    <col min="6" max="6" width="12.140625" bestFit="1" customWidth="1"/>
  </cols>
  <sheetData>
    <row r="1" spans="1:6">
      <c r="A1" s="46" t="s">
        <v>91</v>
      </c>
      <c r="B1" s="46" t="s">
        <v>92</v>
      </c>
      <c r="C1" s="46" t="s">
        <v>93</v>
      </c>
      <c r="D1" s="47" t="s">
        <v>94</v>
      </c>
      <c r="E1" s="46" t="s">
        <v>95</v>
      </c>
      <c r="F1" s="46" t="s">
        <v>96</v>
      </c>
    </row>
    <row r="2" spans="1:6">
      <c r="A2" s="46">
        <v>5131</v>
      </c>
      <c r="B2" s="46" t="s">
        <v>97</v>
      </c>
      <c r="C2" s="46" t="s">
        <v>98</v>
      </c>
      <c r="D2" s="47">
        <v>3820</v>
      </c>
      <c r="E2" s="46" t="s">
        <v>99</v>
      </c>
      <c r="F2" s="46" t="s">
        <v>100</v>
      </c>
    </row>
    <row r="3" spans="1:6">
      <c r="A3" s="46">
        <v>5128</v>
      </c>
      <c r="B3" s="46" t="s">
        <v>101</v>
      </c>
      <c r="C3" s="46" t="s">
        <v>102</v>
      </c>
      <c r="D3" s="47">
        <v>963.1400146484375</v>
      </c>
      <c r="E3" s="46" t="s">
        <v>99</v>
      </c>
      <c r="F3" s="46" t="s">
        <v>103</v>
      </c>
    </row>
    <row r="4" spans="1:6">
      <c r="A4" s="46">
        <v>5129</v>
      </c>
      <c r="B4" s="46" t="s">
        <v>104</v>
      </c>
      <c r="C4" s="46" t="s">
        <v>105</v>
      </c>
      <c r="D4" s="47">
        <v>3000</v>
      </c>
      <c r="E4" s="46" t="s">
        <v>106</v>
      </c>
      <c r="F4" s="46" t="s">
        <v>107</v>
      </c>
    </row>
    <row r="5" spans="1:6">
      <c r="A5" s="46">
        <v>5141</v>
      </c>
      <c r="B5" s="46" t="s">
        <v>108</v>
      </c>
      <c r="C5" s="46" t="s">
        <v>109</v>
      </c>
      <c r="D5" s="47">
        <v>2130</v>
      </c>
      <c r="E5" s="46" t="s">
        <v>106</v>
      </c>
      <c r="F5" s="46" t="s">
        <v>110</v>
      </c>
    </row>
    <row r="6" spans="1:6">
      <c r="A6" s="46">
        <v>5159</v>
      </c>
      <c r="B6" s="46" t="s">
        <v>111</v>
      </c>
      <c r="C6" s="46" t="s">
        <v>112</v>
      </c>
      <c r="D6" s="47">
        <v>154.44999694824219</v>
      </c>
      <c r="E6" s="46" t="s">
        <v>113</v>
      </c>
      <c r="F6" s="46" t="s">
        <v>114</v>
      </c>
    </row>
    <row r="7" spans="1:6">
      <c r="A7" s="46">
        <v>5130</v>
      </c>
      <c r="B7" s="46" t="s">
        <v>115</v>
      </c>
      <c r="C7" s="46" t="s">
        <v>116</v>
      </c>
      <c r="D7" s="47">
        <v>5381.22021484375</v>
      </c>
      <c r="E7" s="46" t="s">
        <v>117</v>
      </c>
      <c r="F7" s="46" t="s">
        <v>118</v>
      </c>
    </row>
    <row r="8" spans="1:6">
      <c r="A8" s="46">
        <v>5160</v>
      </c>
      <c r="B8" s="46" t="s">
        <v>119</v>
      </c>
      <c r="C8" s="46" t="s">
        <v>112</v>
      </c>
      <c r="D8" s="47">
        <v>482.70001220703125</v>
      </c>
      <c r="E8" s="46" t="s">
        <v>117</v>
      </c>
      <c r="F8" s="46" t="s">
        <v>114</v>
      </c>
    </row>
    <row r="9" spans="1:6">
      <c r="A9" s="46">
        <v>5147</v>
      </c>
      <c r="B9" s="46" t="s">
        <v>120</v>
      </c>
      <c r="C9" s="46" t="s">
        <v>112</v>
      </c>
      <c r="D9" s="47">
        <v>2046.0799560546875</v>
      </c>
      <c r="E9" s="46" t="s">
        <v>121</v>
      </c>
      <c r="F9" s="46" t="s">
        <v>114</v>
      </c>
    </row>
    <row r="10" spans="1:6">
      <c r="A10" s="46">
        <v>5148</v>
      </c>
      <c r="B10" s="46" t="s">
        <v>122</v>
      </c>
      <c r="C10" s="46" t="s">
        <v>112</v>
      </c>
      <c r="D10" s="47">
        <v>1051.969970703125</v>
      </c>
      <c r="E10" s="46" t="s">
        <v>123</v>
      </c>
      <c r="F10" s="46" t="s">
        <v>114</v>
      </c>
    </row>
    <row r="11" spans="1:6">
      <c r="A11" s="46">
        <v>5162</v>
      </c>
      <c r="B11" s="46" t="s">
        <v>124</v>
      </c>
      <c r="C11" s="46" t="s">
        <v>112</v>
      </c>
      <c r="D11" s="47">
        <v>2651.449951171875</v>
      </c>
      <c r="E11" s="46" t="s">
        <v>125</v>
      </c>
      <c r="F11" s="46" t="s">
        <v>114</v>
      </c>
    </row>
    <row r="12" spans="1:6">
      <c r="A12" s="46">
        <v>5163</v>
      </c>
      <c r="B12" s="46" t="s">
        <v>126</v>
      </c>
      <c r="C12" s="46" t="s">
        <v>112</v>
      </c>
      <c r="D12" s="47">
        <v>1564.5999755859375</v>
      </c>
      <c r="E12" s="46" t="s">
        <v>127</v>
      </c>
      <c r="F12" s="46" t="s">
        <v>114</v>
      </c>
    </row>
    <row r="13" spans="1:6">
      <c r="A13" s="46">
        <v>5161</v>
      </c>
      <c r="B13" s="46" t="s">
        <v>128</v>
      </c>
      <c r="C13" s="46" t="s">
        <v>112</v>
      </c>
      <c r="D13" s="47">
        <v>1756.2900390625</v>
      </c>
      <c r="E13" s="46" t="s">
        <v>129</v>
      </c>
      <c r="F13" s="46" t="s">
        <v>114</v>
      </c>
    </row>
    <row r="14" spans="1:6">
      <c r="A14" s="46">
        <v>5149</v>
      </c>
      <c r="B14" s="46" t="s">
        <v>130</v>
      </c>
      <c r="C14" s="46" t="s">
        <v>112</v>
      </c>
      <c r="D14" s="47">
        <v>616.29998779296875</v>
      </c>
      <c r="E14" s="46" t="s">
        <v>131</v>
      </c>
      <c r="F14" s="46" t="s">
        <v>114</v>
      </c>
    </row>
    <row r="15" spans="1:6">
      <c r="A15" s="46">
        <v>5169</v>
      </c>
      <c r="B15" s="46" t="s">
        <v>132</v>
      </c>
      <c r="C15" s="46" t="s">
        <v>133</v>
      </c>
      <c r="D15" s="47">
        <v>723.280029296875</v>
      </c>
      <c r="E15" s="46" t="s">
        <v>134</v>
      </c>
      <c r="F15" s="46" t="s">
        <v>135</v>
      </c>
    </row>
    <row r="16" spans="1:6">
      <c r="A16" s="46">
        <v>5165</v>
      </c>
      <c r="B16" s="46" t="s">
        <v>136</v>
      </c>
      <c r="C16" s="46" t="s">
        <v>112</v>
      </c>
      <c r="D16" s="47">
        <v>653.54998779296875</v>
      </c>
      <c r="E16" s="46" t="s">
        <v>137</v>
      </c>
      <c r="F16" s="46" t="s">
        <v>114</v>
      </c>
    </row>
    <row r="17" spans="1:6">
      <c r="A17" s="46">
        <v>5143</v>
      </c>
      <c r="B17" s="46" t="s">
        <v>138</v>
      </c>
      <c r="C17" s="46" t="s">
        <v>112</v>
      </c>
      <c r="D17" s="47">
        <v>472.41000366210938</v>
      </c>
      <c r="E17" s="46" t="s">
        <v>139</v>
      </c>
      <c r="F17" s="46" t="s">
        <v>114</v>
      </c>
    </row>
    <row r="18" spans="1:6">
      <c r="A18" s="46">
        <v>5144</v>
      </c>
      <c r="B18" s="46" t="s">
        <v>140</v>
      </c>
      <c r="C18" s="46" t="s">
        <v>112</v>
      </c>
      <c r="D18" s="47">
        <v>475.8599853515625</v>
      </c>
      <c r="E18" s="46" t="s">
        <v>141</v>
      </c>
      <c r="F18" s="46" t="s">
        <v>114</v>
      </c>
    </row>
    <row r="19" spans="1:6">
      <c r="A19" s="46">
        <v>5166</v>
      </c>
      <c r="B19" s="46" t="s">
        <v>142</v>
      </c>
      <c r="C19" s="46" t="s">
        <v>143</v>
      </c>
      <c r="D19" s="47">
        <v>746.07000732421875</v>
      </c>
      <c r="E19" s="46" t="s">
        <v>141</v>
      </c>
      <c r="F19" s="46" t="s">
        <v>144</v>
      </c>
    </row>
    <row r="20" spans="1:6">
      <c r="A20" s="46">
        <v>5167</v>
      </c>
      <c r="B20" s="46" t="s">
        <v>145</v>
      </c>
      <c r="C20" s="46" t="s">
        <v>146</v>
      </c>
      <c r="D20" s="47">
        <v>1080.760009765625</v>
      </c>
      <c r="E20" s="46" t="s">
        <v>147</v>
      </c>
      <c r="F20" s="46" t="s">
        <v>148</v>
      </c>
    </row>
    <row r="21" spans="1:6">
      <c r="A21" s="46">
        <v>5168</v>
      </c>
      <c r="B21" s="46" t="s">
        <v>149</v>
      </c>
      <c r="C21" s="46" t="s">
        <v>146</v>
      </c>
      <c r="D21" s="47">
        <v>3841.919921875</v>
      </c>
      <c r="E21" s="46" t="s">
        <v>147</v>
      </c>
      <c r="F21" s="46" t="s">
        <v>148</v>
      </c>
    </row>
    <row r="22" spans="1:6">
      <c r="A22" s="46">
        <v>5171</v>
      </c>
      <c r="B22" s="46" t="s">
        <v>150</v>
      </c>
      <c r="C22" s="46" t="s">
        <v>109</v>
      </c>
      <c r="D22" s="47">
        <v>1510</v>
      </c>
      <c r="E22" s="46" t="s">
        <v>151</v>
      </c>
      <c r="F22" s="4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C7FB-85A6-4AE1-81CF-02F41F8142F4}">
  <dimension ref="A1:C215"/>
  <sheetViews>
    <sheetView topLeftCell="A197" workbookViewId="0">
      <selection activeCell="A208" sqref="A208:B215"/>
    </sheetView>
  </sheetViews>
  <sheetFormatPr defaultColWidth="11.42578125" defaultRowHeight="12.75"/>
  <cols>
    <col min="1" max="1" width="6.5703125" style="13" customWidth="1"/>
    <col min="2" max="2" width="76.28515625" style="2" customWidth="1"/>
    <col min="3" max="16384" width="11.42578125" style="2"/>
  </cols>
  <sheetData>
    <row r="1" spans="1:3">
      <c r="A1" s="171" t="s">
        <v>152</v>
      </c>
      <c r="B1" s="171"/>
      <c r="C1" s="1"/>
    </row>
    <row r="2" spans="1:3" ht="12.75" customHeight="1">
      <c r="A2" s="3"/>
      <c r="B2" s="4"/>
    </row>
    <row r="3" spans="1:3" ht="12.75" customHeight="1">
      <c r="A3" s="3"/>
      <c r="B3" s="3"/>
    </row>
    <row r="4" spans="1:3">
      <c r="A4" s="5" t="s">
        <v>153</v>
      </c>
      <c r="B4" s="6" t="s">
        <v>154</v>
      </c>
    </row>
    <row r="5" spans="1:3">
      <c r="A5" s="7" t="s">
        <v>73</v>
      </c>
      <c r="B5" s="8" t="s">
        <v>155</v>
      </c>
    </row>
    <row r="6" spans="1:3">
      <c r="A6" s="7" t="s">
        <v>78</v>
      </c>
      <c r="B6" s="8" t="s">
        <v>156</v>
      </c>
    </row>
    <row r="7" spans="1:3">
      <c r="A7" s="7" t="s">
        <v>157</v>
      </c>
      <c r="B7" s="8" t="s">
        <v>158</v>
      </c>
    </row>
    <row r="8" spans="1:3">
      <c r="A8" s="7" t="s">
        <v>159</v>
      </c>
      <c r="B8" s="8" t="s">
        <v>160</v>
      </c>
    </row>
    <row r="9" spans="1:3">
      <c r="A9" s="7" t="s">
        <v>161</v>
      </c>
      <c r="B9" s="8" t="s">
        <v>162</v>
      </c>
    </row>
    <row r="10" spans="1:3">
      <c r="A10" s="7" t="s">
        <v>163</v>
      </c>
      <c r="B10" s="8" t="s">
        <v>164</v>
      </c>
    </row>
    <row r="11" spans="1:3">
      <c r="A11" s="7" t="s">
        <v>165</v>
      </c>
      <c r="B11" s="8" t="s">
        <v>166</v>
      </c>
    </row>
    <row r="12" spans="1:3">
      <c r="A12" s="7" t="s">
        <v>167</v>
      </c>
      <c r="B12" s="8" t="s">
        <v>168</v>
      </c>
    </row>
    <row r="13" spans="1:3">
      <c r="A13" s="7" t="s">
        <v>169</v>
      </c>
      <c r="B13" s="8" t="s">
        <v>170</v>
      </c>
    </row>
    <row r="14" spans="1:3">
      <c r="A14" s="7" t="s">
        <v>171</v>
      </c>
      <c r="B14" s="8" t="s">
        <v>172</v>
      </c>
    </row>
    <row r="15" spans="1:3">
      <c r="A15" s="7" t="s">
        <v>173</v>
      </c>
      <c r="B15" s="8" t="s">
        <v>174</v>
      </c>
    </row>
    <row r="16" spans="1:3">
      <c r="A16" s="7" t="s">
        <v>175</v>
      </c>
      <c r="B16" s="8" t="s">
        <v>176</v>
      </c>
    </row>
    <row r="17" spans="1:2">
      <c r="A17" s="7" t="s">
        <v>177</v>
      </c>
      <c r="B17" s="8" t="s">
        <v>178</v>
      </c>
    </row>
    <row r="18" spans="1:2">
      <c r="A18" s="7" t="s">
        <v>179</v>
      </c>
      <c r="B18" s="8" t="s">
        <v>180</v>
      </c>
    </row>
    <row r="19" spans="1:2">
      <c r="A19" s="7" t="s">
        <v>181</v>
      </c>
      <c r="B19" s="8" t="s">
        <v>182</v>
      </c>
    </row>
    <row r="20" spans="1:2">
      <c r="A20" s="7" t="s">
        <v>183</v>
      </c>
      <c r="B20" s="8" t="s">
        <v>184</v>
      </c>
    </row>
    <row r="21" spans="1:2">
      <c r="A21" s="7" t="s">
        <v>185</v>
      </c>
      <c r="B21" s="8" t="s">
        <v>186</v>
      </c>
    </row>
    <row r="22" spans="1:2">
      <c r="A22" s="7" t="s">
        <v>187</v>
      </c>
      <c r="B22" s="8" t="s">
        <v>188</v>
      </c>
    </row>
    <row r="23" spans="1:2">
      <c r="A23" s="7" t="s">
        <v>189</v>
      </c>
      <c r="B23" s="8" t="s">
        <v>190</v>
      </c>
    </row>
    <row r="24" spans="1:2">
      <c r="A24" s="7" t="s">
        <v>191</v>
      </c>
      <c r="B24" s="8" t="s">
        <v>192</v>
      </c>
    </row>
    <row r="25" spans="1:2">
      <c r="A25" s="7" t="s">
        <v>193</v>
      </c>
      <c r="B25" s="8" t="s">
        <v>194</v>
      </c>
    </row>
    <row r="26" spans="1:2">
      <c r="A26" s="7" t="s">
        <v>195</v>
      </c>
      <c r="B26" s="8" t="s">
        <v>196</v>
      </c>
    </row>
    <row r="27" spans="1:2">
      <c r="A27" s="7" t="s">
        <v>197</v>
      </c>
      <c r="B27" s="8" t="s">
        <v>198</v>
      </c>
    </row>
    <row r="28" spans="1:2">
      <c r="A28" s="7" t="s">
        <v>199</v>
      </c>
      <c r="B28" s="8" t="s">
        <v>200</v>
      </c>
    </row>
    <row r="29" spans="1:2">
      <c r="A29" s="7" t="s">
        <v>201</v>
      </c>
      <c r="B29" s="8" t="s">
        <v>202</v>
      </c>
    </row>
    <row r="30" spans="1:2">
      <c r="A30" s="7" t="s">
        <v>203</v>
      </c>
      <c r="B30" s="8" t="s">
        <v>204</v>
      </c>
    </row>
    <row r="31" spans="1:2">
      <c r="A31" s="7" t="s">
        <v>205</v>
      </c>
      <c r="B31" s="8" t="s">
        <v>206</v>
      </c>
    </row>
    <row r="32" spans="1:2">
      <c r="A32" s="7" t="s">
        <v>207</v>
      </c>
      <c r="B32" s="9" t="s">
        <v>208</v>
      </c>
    </row>
    <row r="33" spans="1:2">
      <c r="A33" s="7" t="s">
        <v>209</v>
      </c>
      <c r="B33" s="8" t="s">
        <v>210</v>
      </c>
    </row>
    <row r="34" spans="1:2">
      <c r="A34" s="7" t="s">
        <v>211</v>
      </c>
      <c r="B34" s="8" t="s">
        <v>212</v>
      </c>
    </row>
    <row r="35" spans="1:2">
      <c r="A35" s="7" t="s">
        <v>213</v>
      </c>
      <c r="B35" s="9" t="s">
        <v>214</v>
      </c>
    </row>
    <row r="36" spans="1:2">
      <c r="A36" s="7" t="s">
        <v>215</v>
      </c>
      <c r="B36" s="8" t="s">
        <v>216</v>
      </c>
    </row>
    <row r="37" spans="1:2">
      <c r="A37" s="7" t="s">
        <v>217</v>
      </c>
      <c r="B37" s="8" t="s">
        <v>218</v>
      </c>
    </row>
    <row r="38" spans="1:2">
      <c r="A38" s="7" t="s">
        <v>219</v>
      </c>
      <c r="B38" s="8" t="s">
        <v>220</v>
      </c>
    </row>
    <row r="39" spans="1:2">
      <c r="A39" s="7" t="s">
        <v>221</v>
      </c>
      <c r="B39" s="8" t="s">
        <v>222</v>
      </c>
    </row>
    <row r="40" spans="1:2">
      <c r="A40" s="7" t="s">
        <v>223</v>
      </c>
      <c r="B40" s="8" t="s">
        <v>224</v>
      </c>
    </row>
    <row r="41" spans="1:2">
      <c r="A41" s="7" t="s">
        <v>225</v>
      </c>
      <c r="B41" s="8" t="s">
        <v>226</v>
      </c>
    </row>
    <row r="42" spans="1:2">
      <c r="A42" s="7" t="s">
        <v>227</v>
      </c>
      <c r="B42" s="8" t="s">
        <v>228</v>
      </c>
    </row>
    <row r="43" spans="1:2">
      <c r="A43" s="7" t="s">
        <v>229</v>
      </c>
      <c r="B43" s="8" t="s">
        <v>230</v>
      </c>
    </row>
    <row r="44" spans="1:2">
      <c r="A44" s="7" t="s">
        <v>231</v>
      </c>
      <c r="B44" s="8" t="s">
        <v>232</v>
      </c>
    </row>
    <row r="45" spans="1:2">
      <c r="A45" s="7" t="s">
        <v>233</v>
      </c>
      <c r="B45" s="8" t="s">
        <v>234</v>
      </c>
    </row>
    <row r="46" spans="1:2">
      <c r="A46" s="7" t="s">
        <v>235</v>
      </c>
      <c r="B46" s="8" t="s">
        <v>236</v>
      </c>
    </row>
    <row r="47" spans="1:2">
      <c r="A47" s="7" t="s">
        <v>237</v>
      </c>
      <c r="B47" s="8" t="s">
        <v>238</v>
      </c>
    </row>
    <row r="48" spans="1:2">
      <c r="A48" s="7" t="s">
        <v>239</v>
      </c>
      <c r="B48" s="8" t="s">
        <v>240</v>
      </c>
    </row>
    <row r="49" spans="1:2">
      <c r="A49" s="7" t="s">
        <v>241</v>
      </c>
      <c r="B49" s="8" t="s">
        <v>242</v>
      </c>
    </row>
    <row r="50" spans="1:2">
      <c r="A50" s="7" t="s">
        <v>243</v>
      </c>
      <c r="B50" s="10" t="s">
        <v>244</v>
      </c>
    </row>
    <row r="51" spans="1:2">
      <c r="A51" s="7" t="s">
        <v>245</v>
      </c>
      <c r="B51" s="8" t="s">
        <v>246</v>
      </c>
    </row>
    <row r="52" spans="1:2">
      <c r="A52" s="7" t="s">
        <v>247</v>
      </c>
      <c r="B52" s="8" t="s">
        <v>248</v>
      </c>
    </row>
    <row r="53" spans="1:2">
      <c r="A53" s="7" t="s">
        <v>249</v>
      </c>
      <c r="B53" s="10" t="s">
        <v>250</v>
      </c>
    </row>
    <row r="54" spans="1:2">
      <c r="A54" s="7" t="s">
        <v>251</v>
      </c>
      <c r="B54" s="8" t="s">
        <v>252</v>
      </c>
    </row>
    <row r="55" spans="1:2">
      <c r="A55" s="7" t="s">
        <v>253</v>
      </c>
      <c r="B55" s="8" t="s">
        <v>254</v>
      </c>
    </row>
    <row r="56" spans="1:2">
      <c r="A56" s="7" t="s">
        <v>255</v>
      </c>
      <c r="B56" s="8" t="s">
        <v>256</v>
      </c>
    </row>
    <row r="57" spans="1:2">
      <c r="A57" s="7" t="s">
        <v>257</v>
      </c>
      <c r="B57" s="8" t="s">
        <v>258</v>
      </c>
    </row>
    <row r="58" spans="1:2">
      <c r="A58" s="7" t="s">
        <v>259</v>
      </c>
      <c r="B58" s="8" t="s">
        <v>260</v>
      </c>
    </row>
    <row r="59" spans="1:2">
      <c r="A59" s="7" t="s">
        <v>261</v>
      </c>
      <c r="B59" s="8"/>
    </row>
    <row r="60" spans="1:2">
      <c r="A60" s="7" t="s">
        <v>262</v>
      </c>
      <c r="B60" s="8"/>
    </row>
    <row r="61" spans="1:2">
      <c r="A61" s="7" t="s">
        <v>263</v>
      </c>
      <c r="B61" s="8"/>
    </row>
    <row r="62" spans="1:2">
      <c r="A62" s="7" t="s">
        <v>264</v>
      </c>
      <c r="B62" s="8" t="s">
        <v>265</v>
      </c>
    </row>
    <row r="63" spans="1:2">
      <c r="A63" s="7" t="s">
        <v>266</v>
      </c>
      <c r="B63" s="8" t="s">
        <v>267</v>
      </c>
    </row>
    <row r="64" spans="1:2">
      <c r="A64" s="7" t="s">
        <v>268</v>
      </c>
      <c r="B64" s="8" t="s">
        <v>269</v>
      </c>
    </row>
    <row r="65" spans="1:2">
      <c r="A65" s="7" t="s">
        <v>270</v>
      </c>
      <c r="B65" s="8" t="s">
        <v>271</v>
      </c>
    </row>
    <row r="66" spans="1:2">
      <c r="A66" s="7" t="s">
        <v>272</v>
      </c>
      <c r="B66" s="8" t="s">
        <v>273</v>
      </c>
    </row>
    <row r="67" spans="1:2">
      <c r="A67" s="7" t="s">
        <v>274</v>
      </c>
      <c r="B67" s="8" t="s">
        <v>275</v>
      </c>
    </row>
    <row r="68" spans="1:2">
      <c r="A68" s="7" t="s">
        <v>276</v>
      </c>
      <c r="B68" s="8" t="s">
        <v>277</v>
      </c>
    </row>
    <row r="69" spans="1:2">
      <c r="A69" s="7" t="s">
        <v>278</v>
      </c>
      <c r="B69" s="8" t="s">
        <v>279</v>
      </c>
    </row>
    <row r="70" spans="1:2">
      <c r="A70" s="7" t="s">
        <v>280</v>
      </c>
      <c r="B70" s="8" t="s">
        <v>281</v>
      </c>
    </row>
    <row r="71" spans="1:2">
      <c r="A71" s="7" t="s">
        <v>282</v>
      </c>
      <c r="B71" s="8" t="s">
        <v>283</v>
      </c>
    </row>
    <row r="72" spans="1:2">
      <c r="A72" s="7" t="s">
        <v>284</v>
      </c>
      <c r="B72" s="8" t="s">
        <v>285</v>
      </c>
    </row>
    <row r="73" spans="1:2">
      <c r="A73" s="7" t="s">
        <v>286</v>
      </c>
      <c r="B73" s="8" t="s">
        <v>287</v>
      </c>
    </row>
    <row r="74" spans="1:2">
      <c r="A74" s="7" t="s">
        <v>288</v>
      </c>
      <c r="B74" s="8" t="s">
        <v>289</v>
      </c>
    </row>
    <row r="75" spans="1:2">
      <c r="A75" s="7" t="s">
        <v>290</v>
      </c>
      <c r="B75" s="8" t="s">
        <v>291</v>
      </c>
    </row>
    <row r="76" spans="1:2">
      <c r="A76" s="7" t="s">
        <v>292</v>
      </c>
      <c r="B76" s="8" t="s">
        <v>293</v>
      </c>
    </row>
    <row r="77" spans="1:2">
      <c r="A77" s="7" t="s">
        <v>294</v>
      </c>
      <c r="B77" s="8" t="s">
        <v>295</v>
      </c>
    </row>
    <row r="78" spans="1:2">
      <c r="A78" s="11" t="s">
        <v>296</v>
      </c>
      <c r="B78" s="10" t="s">
        <v>297</v>
      </c>
    </row>
    <row r="79" spans="1:2">
      <c r="A79" s="11" t="s">
        <v>298</v>
      </c>
      <c r="B79" s="10" t="s">
        <v>299</v>
      </c>
    </row>
    <row r="80" spans="1:2">
      <c r="A80" s="7" t="s">
        <v>300</v>
      </c>
      <c r="B80" s="8" t="s">
        <v>301</v>
      </c>
    </row>
    <row r="81" spans="1:2">
      <c r="A81" s="7" t="s">
        <v>302</v>
      </c>
      <c r="B81" s="8" t="s">
        <v>303</v>
      </c>
    </row>
    <row r="82" spans="1:2">
      <c r="A82" s="7" t="s">
        <v>304</v>
      </c>
      <c r="B82" s="8" t="s">
        <v>305</v>
      </c>
    </row>
    <row r="83" spans="1:2">
      <c r="A83" s="7" t="s">
        <v>306</v>
      </c>
      <c r="B83" s="8" t="s">
        <v>307</v>
      </c>
    </row>
    <row r="84" spans="1:2">
      <c r="A84" s="7" t="s">
        <v>308</v>
      </c>
      <c r="B84" s="8" t="s">
        <v>309</v>
      </c>
    </row>
    <row r="86" spans="1:2">
      <c r="A86" s="171" t="s">
        <v>310</v>
      </c>
      <c r="B86" s="171"/>
    </row>
    <row r="87" spans="1:2">
      <c r="A87" s="12"/>
      <c r="B87" s="13"/>
    </row>
    <row r="88" spans="1:2">
      <c r="A88" s="14" t="s">
        <v>153</v>
      </c>
      <c r="B88" s="15" t="s">
        <v>311</v>
      </c>
    </row>
    <row r="89" spans="1:2">
      <c r="A89" s="16">
        <v>0</v>
      </c>
      <c r="B89" s="17" t="s">
        <v>312</v>
      </c>
    </row>
    <row r="90" spans="1:2">
      <c r="A90" s="16">
        <v>1</v>
      </c>
      <c r="B90" s="17" t="s">
        <v>313</v>
      </c>
    </row>
    <row r="91" spans="1:2">
      <c r="A91" s="16">
        <v>2</v>
      </c>
      <c r="B91" s="17" t="s">
        <v>314</v>
      </c>
    </row>
    <row r="92" spans="1:2">
      <c r="A92" s="16">
        <v>3</v>
      </c>
      <c r="B92" s="17" t="s">
        <v>315</v>
      </c>
    </row>
    <row r="93" spans="1:2">
      <c r="A93" s="16">
        <v>4</v>
      </c>
      <c r="B93" s="17" t="s">
        <v>316</v>
      </c>
    </row>
    <row r="94" spans="1:2">
      <c r="A94" s="16">
        <v>5</v>
      </c>
      <c r="B94" s="17" t="s">
        <v>317</v>
      </c>
    </row>
    <row r="95" spans="1:2">
      <c r="A95" s="16">
        <v>6</v>
      </c>
      <c r="B95" s="18" t="s">
        <v>318</v>
      </c>
    </row>
    <row r="96" spans="1:2">
      <c r="A96" s="16">
        <v>7</v>
      </c>
      <c r="B96" s="17" t="s">
        <v>319</v>
      </c>
    </row>
    <row r="97" spans="1:2">
      <c r="A97" s="16">
        <v>8</v>
      </c>
      <c r="B97" s="17" t="s">
        <v>320</v>
      </c>
    </row>
    <row r="98" spans="1:2">
      <c r="A98" s="16">
        <v>9</v>
      </c>
      <c r="B98" s="17" t="s">
        <v>321</v>
      </c>
    </row>
    <row r="99" spans="1:2">
      <c r="A99" s="16">
        <v>10</v>
      </c>
      <c r="B99" s="17" t="s">
        <v>322</v>
      </c>
    </row>
    <row r="100" spans="1:2">
      <c r="A100" s="16">
        <v>11</v>
      </c>
      <c r="B100" s="17" t="s">
        <v>323</v>
      </c>
    </row>
    <row r="101" spans="1:2">
      <c r="A101" s="16">
        <v>12</v>
      </c>
      <c r="B101" s="17" t="s">
        <v>324</v>
      </c>
    </row>
    <row r="102" spans="1:2">
      <c r="A102" s="16">
        <v>13</v>
      </c>
      <c r="B102" s="17" t="s">
        <v>325</v>
      </c>
    </row>
    <row r="103" spans="1:2">
      <c r="A103" s="16">
        <v>14</v>
      </c>
      <c r="B103" s="17" t="s">
        <v>326</v>
      </c>
    </row>
    <row r="104" spans="1:2">
      <c r="A104" s="16">
        <v>16</v>
      </c>
      <c r="B104" s="17" t="s">
        <v>327</v>
      </c>
    </row>
    <row r="105" spans="1:2">
      <c r="A105" s="16">
        <v>17</v>
      </c>
      <c r="B105" s="17" t="s">
        <v>328</v>
      </c>
    </row>
    <row r="106" spans="1:2">
      <c r="A106" s="16">
        <v>18</v>
      </c>
      <c r="B106" s="17" t="s">
        <v>329</v>
      </c>
    </row>
    <row r="107" spans="1:2">
      <c r="A107" s="16">
        <v>19</v>
      </c>
      <c r="B107" s="17" t="s">
        <v>330</v>
      </c>
    </row>
    <row r="108" spans="1:2">
      <c r="A108" s="16">
        <v>20</v>
      </c>
      <c r="B108" s="17" t="s">
        <v>331</v>
      </c>
    </row>
    <row r="109" spans="1:2">
      <c r="A109" s="16">
        <v>21</v>
      </c>
      <c r="B109" s="17" t="s">
        <v>332</v>
      </c>
    </row>
    <row r="110" spans="1:2">
      <c r="A110" s="16">
        <v>22</v>
      </c>
      <c r="B110" s="17" t="s">
        <v>333</v>
      </c>
    </row>
    <row r="111" spans="1:2">
      <c r="A111" s="16">
        <v>23</v>
      </c>
      <c r="B111" s="17" t="s">
        <v>334</v>
      </c>
    </row>
    <row r="112" spans="1:2">
      <c r="A112" s="16">
        <v>24</v>
      </c>
      <c r="B112" s="17" t="s">
        <v>335</v>
      </c>
    </row>
    <row r="113" spans="1:2">
      <c r="A113" s="16">
        <v>80</v>
      </c>
      <c r="B113" s="17" t="s">
        <v>336</v>
      </c>
    </row>
    <row r="114" spans="1:2">
      <c r="A114" s="16">
        <v>86</v>
      </c>
      <c r="B114" s="17" t="s">
        <v>337</v>
      </c>
    </row>
    <row r="115" spans="1:2">
      <c r="A115" s="16">
        <v>87</v>
      </c>
      <c r="B115" s="17" t="s">
        <v>338</v>
      </c>
    </row>
    <row r="116" spans="1:2">
      <c r="A116" s="16">
        <v>89</v>
      </c>
      <c r="B116" s="17" t="s">
        <v>339</v>
      </c>
    </row>
    <row r="117" spans="1:2">
      <c r="A117" s="16">
        <v>90</v>
      </c>
      <c r="B117" s="17" t="s">
        <v>340</v>
      </c>
    </row>
    <row r="118" spans="1:2">
      <c r="A118" s="16">
        <v>91</v>
      </c>
      <c r="B118" s="17" t="s">
        <v>341</v>
      </c>
    </row>
    <row r="119" spans="1:2">
      <c r="A119" s="16">
        <v>92</v>
      </c>
      <c r="B119" s="17" t="s">
        <v>342</v>
      </c>
    </row>
    <row r="120" spans="1:2">
      <c r="A120" s="16">
        <v>93</v>
      </c>
      <c r="B120" s="17" t="s">
        <v>343</v>
      </c>
    </row>
    <row r="121" spans="1:2">
      <c r="A121" s="16">
        <v>94</v>
      </c>
      <c r="B121" s="17" t="s">
        <v>344</v>
      </c>
    </row>
    <row r="122" spans="1:2">
      <c r="A122" s="16">
        <v>95</v>
      </c>
      <c r="B122" s="17" t="s">
        <v>345</v>
      </c>
    </row>
    <row r="123" spans="1:2">
      <c r="A123" s="16">
        <v>96</v>
      </c>
      <c r="B123" s="17" t="s">
        <v>346</v>
      </c>
    </row>
    <row r="124" spans="1:2">
      <c r="A124" s="19">
        <v>99</v>
      </c>
      <c r="B124" s="19" t="s">
        <v>347</v>
      </c>
    </row>
    <row r="125" spans="1:2">
      <c r="A125" s="19">
        <v>30</v>
      </c>
      <c r="B125" s="19" t="s">
        <v>348</v>
      </c>
    </row>
    <row r="126" spans="1:2">
      <c r="A126" s="19">
        <v>88</v>
      </c>
      <c r="B126" s="19" t="s">
        <v>349</v>
      </c>
    </row>
    <row r="128" spans="1:2">
      <c r="A128" s="172" t="s">
        <v>350</v>
      </c>
      <c r="B128" s="172"/>
    </row>
    <row r="129" spans="1:2">
      <c r="A129" s="12"/>
      <c r="B129" s="12"/>
    </row>
    <row r="130" spans="1:2">
      <c r="A130" s="20" t="s">
        <v>351</v>
      </c>
      <c r="B130" s="21" t="s">
        <v>350</v>
      </c>
    </row>
    <row r="131" spans="1:2">
      <c r="A131" s="22" t="s">
        <v>352</v>
      </c>
      <c r="B131" s="23" t="s">
        <v>353</v>
      </c>
    </row>
    <row r="132" spans="1:2">
      <c r="A132" s="24" t="s">
        <v>354</v>
      </c>
      <c r="B132" s="23" t="s">
        <v>355</v>
      </c>
    </row>
    <row r="133" spans="1:2">
      <c r="A133" s="24" t="s">
        <v>356</v>
      </c>
      <c r="B133" s="23" t="s">
        <v>357</v>
      </c>
    </row>
    <row r="134" spans="1:2">
      <c r="A134" s="24" t="s">
        <v>358</v>
      </c>
      <c r="B134" s="23" t="s">
        <v>359</v>
      </c>
    </row>
    <row r="135" spans="1:2">
      <c r="A135" s="22" t="s">
        <v>157</v>
      </c>
      <c r="B135" s="23" t="s">
        <v>360</v>
      </c>
    </row>
    <row r="136" spans="1:2">
      <c r="A136" s="22" t="s">
        <v>159</v>
      </c>
      <c r="B136" s="23" t="s">
        <v>361</v>
      </c>
    </row>
    <row r="137" spans="1:2">
      <c r="A137" s="22" t="s">
        <v>161</v>
      </c>
      <c r="B137" s="23" t="s">
        <v>362</v>
      </c>
    </row>
    <row r="138" spans="1:2">
      <c r="A138" s="22" t="s">
        <v>163</v>
      </c>
      <c r="B138" s="23" t="s">
        <v>363</v>
      </c>
    </row>
    <row r="139" spans="1:2">
      <c r="A139" s="22" t="s">
        <v>165</v>
      </c>
      <c r="B139" s="23" t="s">
        <v>364</v>
      </c>
    </row>
    <row r="140" spans="1:2">
      <c r="A140" s="22" t="s">
        <v>167</v>
      </c>
      <c r="B140" s="23" t="s">
        <v>365</v>
      </c>
    </row>
    <row r="141" spans="1:2">
      <c r="A141" s="22" t="s">
        <v>169</v>
      </c>
      <c r="B141" s="23" t="s">
        <v>366</v>
      </c>
    </row>
    <row r="142" spans="1:2">
      <c r="A142" s="22" t="s">
        <v>171</v>
      </c>
      <c r="B142" s="23" t="s">
        <v>367</v>
      </c>
    </row>
    <row r="143" spans="1:2">
      <c r="A143" s="22" t="s">
        <v>173</v>
      </c>
      <c r="B143" s="23" t="s">
        <v>368</v>
      </c>
    </row>
    <row r="144" spans="1:2">
      <c r="A144" s="22" t="s">
        <v>175</v>
      </c>
      <c r="B144" s="23" t="s">
        <v>369</v>
      </c>
    </row>
    <row r="145" spans="1:2">
      <c r="A145" s="22" t="s">
        <v>177</v>
      </c>
      <c r="B145" s="23" t="s">
        <v>370</v>
      </c>
    </row>
    <row r="146" spans="1:2">
      <c r="A146" s="22" t="s">
        <v>179</v>
      </c>
      <c r="B146" s="23" t="s">
        <v>371</v>
      </c>
    </row>
    <row r="147" spans="1:2">
      <c r="A147" s="22" t="s">
        <v>181</v>
      </c>
      <c r="B147" s="23" t="s">
        <v>372</v>
      </c>
    </row>
    <row r="148" spans="1:2">
      <c r="A148" s="22" t="s">
        <v>183</v>
      </c>
      <c r="B148" s="23" t="s">
        <v>373</v>
      </c>
    </row>
    <row r="149" spans="1:2">
      <c r="A149" s="22" t="s">
        <v>374</v>
      </c>
      <c r="B149" s="23" t="s">
        <v>375</v>
      </c>
    </row>
    <row r="150" spans="1:2">
      <c r="A150" s="22" t="s">
        <v>376</v>
      </c>
      <c r="B150" s="23" t="s">
        <v>377</v>
      </c>
    </row>
    <row r="151" spans="1:2">
      <c r="A151" s="22" t="s">
        <v>185</v>
      </c>
      <c r="B151" s="23" t="s">
        <v>378</v>
      </c>
    </row>
    <row r="152" spans="1:2">
      <c r="A152" s="22" t="s">
        <v>189</v>
      </c>
      <c r="B152" s="23" t="s">
        <v>379</v>
      </c>
    </row>
    <row r="153" spans="1:2">
      <c r="A153" s="22" t="s">
        <v>191</v>
      </c>
      <c r="B153" s="23" t="s">
        <v>380</v>
      </c>
    </row>
    <row r="154" spans="1:2">
      <c r="A154" s="22" t="s">
        <v>381</v>
      </c>
      <c r="B154" s="23" t="s">
        <v>382</v>
      </c>
    </row>
    <row r="155" spans="1:2">
      <c r="A155" s="22" t="s">
        <v>383</v>
      </c>
      <c r="B155" s="23" t="s">
        <v>384</v>
      </c>
    </row>
    <row r="156" spans="1:2">
      <c r="A156" s="22" t="s">
        <v>385</v>
      </c>
      <c r="B156" s="23" t="s">
        <v>386</v>
      </c>
    </row>
    <row r="157" spans="1:2">
      <c r="A157" s="22" t="s">
        <v>387</v>
      </c>
      <c r="B157" s="23" t="s">
        <v>388</v>
      </c>
    </row>
    <row r="158" spans="1:2">
      <c r="A158" s="22" t="s">
        <v>389</v>
      </c>
      <c r="B158" s="23" t="s">
        <v>390</v>
      </c>
    </row>
    <row r="159" spans="1:2">
      <c r="A159" s="22" t="s">
        <v>391</v>
      </c>
      <c r="B159" s="23" t="s">
        <v>392</v>
      </c>
    </row>
    <row r="160" spans="1:2">
      <c r="A160" s="22" t="s">
        <v>393</v>
      </c>
      <c r="B160" s="23" t="s">
        <v>394</v>
      </c>
    </row>
    <row r="161" spans="1:2">
      <c r="A161" s="22" t="s">
        <v>193</v>
      </c>
      <c r="B161" s="23" t="s">
        <v>395</v>
      </c>
    </row>
    <row r="162" spans="1:2">
      <c r="A162" s="22" t="s">
        <v>195</v>
      </c>
      <c r="B162" s="23" t="s">
        <v>396</v>
      </c>
    </row>
    <row r="163" spans="1:2">
      <c r="A163" s="22" t="s">
        <v>197</v>
      </c>
      <c r="B163" s="23" t="s">
        <v>397</v>
      </c>
    </row>
    <row r="164" spans="1:2">
      <c r="A164" s="22" t="s">
        <v>398</v>
      </c>
      <c r="B164" s="23" t="s">
        <v>399</v>
      </c>
    </row>
    <row r="165" spans="1:2">
      <c r="A165" s="22" t="s">
        <v>199</v>
      </c>
      <c r="B165" s="23" t="s">
        <v>400</v>
      </c>
    </row>
    <row r="166" spans="1:2">
      <c r="A166" s="22" t="s">
        <v>201</v>
      </c>
      <c r="B166" s="23" t="s">
        <v>401</v>
      </c>
    </row>
    <row r="167" spans="1:2">
      <c r="A167" s="22" t="s">
        <v>203</v>
      </c>
      <c r="B167" s="23" t="s">
        <v>402</v>
      </c>
    </row>
    <row r="168" spans="1:2">
      <c r="A168" s="22" t="s">
        <v>211</v>
      </c>
      <c r="B168" s="23" t="s">
        <v>403</v>
      </c>
    </row>
    <row r="169" spans="1:2">
      <c r="A169" s="22" t="s">
        <v>213</v>
      </c>
      <c r="B169" s="23" t="s">
        <v>404</v>
      </c>
    </row>
    <row r="170" spans="1:2">
      <c r="A170" s="22" t="s">
        <v>405</v>
      </c>
      <c r="B170" s="23" t="s">
        <v>406</v>
      </c>
    </row>
    <row r="171" spans="1:2">
      <c r="A171" s="22" t="s">
        <v>407</v>
      </c>
      <c r="B171" s="23" t="s">
        <v>408</v>
      </c>
    </row>
    <row r="172" spans="1:2">
      <c r="A172" s="22" t="s">
        <v>409</v>
      </c>
      <c r="B172" s="23" t="s">
        <v>410</v>
      </c>
    </row>
    <row r="173" spans="1:2">
      <c r="A173" s="22" t="s">
        <v>411</v>
      </c>
      <c r="B173" s="23" t="s">
        <v>412</v>
      </c>
    </row>
    <row r="174" spans="1:2">
      <c r="A174" s="22" t="s">
        <v>413</v>
      </c>
      <c r="B174" s="23" t="s">
        <v>414</v>
      </c>
    </row>
    <row r="175" spans="1:2">
      <c r="A175" s="22" t="s">
        <v>415</v>
      </c>
      <c r="B175" s="23" t="s">
        <v>416</v>
      </c>
    </row>
    <row r="176" spans="1:2">
      <c r="A176" s="22" t="s">
        <v>417</v>
      </c>
      <c r="B176" s="23" t="s">
        <v>418</v>
      </c>
    </row>
    <row r="177" spans="1:2">
      <c r="A177" s="22" t="s">
        <v>419</v>
      </c>
      <c r="B177" s="23" t="s">
        <v>420</v>
      </c>
    </row>
    <row r="178" spans="1:2">
      <c r="A178" s="22" t="s">
        <v>215</v>
      </c>
      <c r="B178" s="23" t="s">
        <v>421</v>
      </c>
    </row>
    <row r="179" spans="1:2">
      <c r="A179" s="22" t="s">
        <v>217</v>
      </c>
      <c r="B179" s="23" t="s">
        <v>422</v>
      </c>
    </row>
    <row r="180" spans="1:2">
      <c r="A180" s="22" t="s">
        <v>219</v>
      </c>
      <c r="B180" s="23" t="s">
        <v>423</v>
      </c>
    </row>
    <row r="181" spans="1:2">
      <c r="A181" s="22" t="s">
        <v>221</v>
      </c>
      <c r="B181" s="23" t="s">
        <v>424</v>
      </c>
    </row>
    <row r="182" spans="1:2">
      <c r="A182" s="22" t="s">
        <v>223</v>
      </c>
      <c r="B182" s="23" t="s">
        <v>425</v>
      </c>
    </row>
    <row r="183" spans="1:2">
      <c r="A183" s="22" t="s">
        <v>225</v>
      </c>
      <c r="B183" s="23" t="s">
        <v>426</v>
      </c>
    </row>
    <row r="184" spans="1:2">
      <c r="A184" s="22" t="s">
        <v>227</v>
      </c>
      <c r="B184" s="23" t="s">
        <v>427</v>
      </c>
    </row>
    <row r="185" spans="1:2">
      <c r="A185" s="22" t="s">
        <v>229</v>
      </c>
      <c r="B185" s="23" t="s">
        <v>428</v>
      </c>
    </row>
    <row r="186" spans="1:2">
      <c r="A186" s="22" t="s">
        <v>231</v>
      </c>
      <c r="B186" s="23" t="s">
        <v>429</v>
      </c>
    </row>
    <row r="187" spans="1:2">
      <c r="A187" s="22" t="s">
        <v>233</v>
      </c>
      <c r="B187" s="23" t="s">
        <v>430</v>
      </c>
    </row>
    <row r="188" spans="1:2">
      <c r="A188" s="22" t="s">
        <v>235</v>
      </c>
      <c r="B188" s="23" t="s">
        <v>431</v>
      </c>
    </row>
    <row r="189" spans="1:2">
      <c r="A189" s="22" t="s">
        <v>237</v>
      </c>
      <c r="B189" s="23" t="s">
        <v>432</v>
      </c>
    </row>
    <row r="190" spans="1:2">
      <c r="A190" s="22" t="s">
        <v>433</v>
      </c>
      <c r="B190" s="23" t="s">
        <v>434</v>
      </c>
    </row>
    <row r="191" spans="1:2">
      <c r="A191" s="25" t="s">
        <v>239</v>
      </c>
      <c r="B191" s="26" t="s">
        <v>435</v>
      </c>
    </row>
    <row r="192" spans="1:2">
      <c r="A192" s="27" t="s">
        <v>241</v>
      </c>
      <c r="B192" s="16" t="s">
        <v>436</v>
      </c>
    </row>
    <row r="193" spans="1:2">
      <c r="A193" s="28" t="s">
        <v>437</v>
      </c>
      <c r="B193" s="12"/>
    </row>
    <row r="194" spans="1:2">
      <c r="A194" s="172" t="s">
        <v>438</v>
      </c>
      <c r="B194" s="172"/>
    </row>
    <row r="195" spans="1:2">
      <c r="A195" s="12"/>
      <c r="B195" s="12"/>
    </row>
    <row r="196" spans="1:2">
      <c r="A196" s="29" t="s">
        <v>153</v>
      </c>
      <c r="B196" s="29" t="s">
        <v>311</v>
      </c>
    </row>
    <row r="197" spans="1:2">
      <c r="A197" s="30">
        <v>0</v>
      </c>
      <c r="B197" s="31" t="s">
        <v>439</v>
      </c>
    </row>
    <row r="198" spans="1:2">
      <c r="A198" s="32" t="s">
        <v>42</v>
      </c>
      <c r="B198" s="33" t="s">
        <v>440</v>
      </c>
    </row>
    <row r="199" spans="1:2">
      <c r="A199" s="34" t="s">
        <v>44</v>
      </c>
      <c r="B199" s="16" t="s">
        <v>441</v>
      </c>
    </row>
    <row r="200" spans="1:2">
      <c r="A200" s="34" t="s">
        <v>46</v>
      </c>
      <c r="B200" s="16" t="s">
        <v>442</v>
      </c>
    </row>
    <row r="201" spans="1:2" ht="15">
      <c r="A201" s="35" t="s">
        <v>55</v>
      </c>
      <c r="B201" s="36" t="s">
        <v>443</v>
      </c>
    </row>
    <row r="202" spans="1:2" ht="15">
      <c r="A202" s="35" t="s">
        <v>65</v>
      </c>
      <c r="B202" s="36" t="s">
        <v>444</v>
      </c>
    </row>
    <row r="203" spans="1:2" ht="15">
      <c r="A203" s="35" t="s">
        <v>67</v>
      </c>
      <c r="B203" s="36" t="s">
        <v>445</v>
      </c>
    </row>
    <row r="205" spans="1:2">
      <c r="A205" s="172" t="s">
        <v>446</v>
      </c>
      <c r="B205" s="172"/>
    </row>
    <row r="206" spans="1:2">
      <c r="A206" s="12"/>
      <c r="B206" s="12"/>
    </row>
    <row r="207" spans="1:2">
      <c r="A207" s="37" t="s">
        <v>153</v>
      </c>
      <c r="B207" s="38" t="s">
        <v>311</v>
      </c>
    </row>
    <row r="208" spans="1:2">
      <c r="A208" s="39">
        <v>1</v>
      </c>
      <c r="B208" s="40" t="s">
        <v>0</v>
      </c>
    </row>
    <row r="209" spans="1:2">
      <c r="A209" s="39">
        <v>2</v>
      </c>
      <c r="B209" s="40" t="s">
        <v>1</v>
      </c>
    </row>
    <row r="210" spans="1:2">
      <c r="A210" s="39">
        <v>3</v>
      </c>
      <c r="B210" s="40">
        <v>0</v>
      </c>
    </row>
    <row r="211" spans="1:2">
      <c r="A211" s="39">
        <v>4</v>
      </c>
      <c r="B211" s="41">
        <v>0.105</v>
      </c>
    </row>
    <row r="212" spans="1:2">
      <c r="A212" s="39">
        <v>5</v>
      </c>
      <c r="B212" s="40">
        <v>0.21</v>
      </c>
    </row>
    <row r="213" spans="1:2">
      <c r="A213" s="39">
        <v>6</v>
      </c>
      <c r="B213" s="40">
        <v>0.27</v>
      </c>
    </row>
    <row r="214" spans="1:2">
      <c r="A214" s="42">
        <v>8</v>
      </c>
      <c r="B214" s="43">
        <v>5.5E-2</v>
      </c>
    </row>
    <row r="215" spans="1:2">
      <c r="A215" s="44">
        <v>9</v>
      </c>
      <c r="B215" s="45">
        <v>2.5000000000000001E-2</v>
      </c>
    </row>
  </sheetData>
  <mergeCells count="5">
    <mergeCell ref="A1:B1"/>
    <mergeCell ref="A86:B86"/>
    <mergeCell ref="A128:B128"/>
    <mergeCell ref="A194:B194"/>
    <mergeCell ref="A205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2021-06-05T14:01:26Z</dcterms:created>
  <dcterms:modified xsi:type="dcterms:W3CDTF">2021-06-08T21:40:44Z</dcterms:modified>
  <cp:category/>
  <cp:contentStatus/>
</cp:coreProperties>
</file>